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4020" windowWidth="20520" windowHeight="4065" firstSheet="24" activeTab="27"/>
  </bookViews>
  <sheets>
    <sheet name="5人口の推移" sheetId="1" r:id="rId1"/>
    <sheet name="6国勢調査(1)世帯と人口" sheetId="2" r:id="rId2"/>
    <sheet name="6(2)年齢別人口" sheetId="3" r:id="rId3"/>
    <sheet name="6(3)年齢構造指数" sheetId="4" r:id="rId4"/>
    <sheet name="表-年齢別人口割合の推移" sheetId="34" r:id="rId5"/>
    <sheet name="6(4)地域別人口及び世帯数" sheetId="5" r:id="rId6"/>
    <sheet name="6(5)地域別人口の推移" sheetId="33" r:id="rId7"/>
    <sheet name="6(6)都市計画用途地域内外別人口・6(7)人口集中地区人口" sheetId="6" r:id="rId8"/>
    <sheet name="6(8)人口ﾋﾟﾗﾐｯﾄ" sheetId="45" r:id="rId9"/>
    <sheet name="Sheet1" sheetId="46" r:id="rId10"/>
    <sheet name="6(9)年齢男女別人口" sheetId="8" r:id="rId11"/>
    <sheet name="6(10)年齢各歳男女別人口" sheetId="9" r:id="rId12"/>
    <sheet name="6(11)配偶関係年齢別等人口" sheetId="10" r:id="rId13"/>
    <sheet name="6(12)世帯の種類別世帯数等" sheetId="11" r:id="rId14"/>
    <sheet name="6(13)労働力状態等" sheetId="12" r:id="rId15"/>
    <sheet name="6(14)家族類型別一般世帯数等" sheetId="13" r:id="rId16"/>
    <sheet name="表-核家族世帯の構成割合" sheetId="36" r:id="rId17"/>
    <sheet name="表-産業別就業者数の推移等" sheetId="41" r:id="rId18"/>
    <sheet name="6(15)産業別、男女別15歳以上就業者数" sheetId="14" r:id="rId19"/>
    <sheet name="6(16)産業別､年齢別15歳以上就業者数" sheetId="15" r:id="rId20"/>
    <sheet name="6(17)産業､従業上の地位別15歳以上就業者数" sheetId="16" r:id="rId21"/>
    <sheet name="表-従業上の地位別就業者数割合" sheetId="38" r:id="rId22"/>
    <sheet name="6(18)年齢別､男女別就業者及び通学者" sheetId="17" r:id="rId23"/>
    <sheet name="6(19)住宅の所有別世帯数" sheetId="18" r:id="rId24"/>
    <sheet name="7住民基本台帳人口・8人口動態" sheetId="42" r:id="rId25"/>
    <sheet name="表-人口動態の推移" sheetId="39" r:id="rId26"/>
    <sheet name="9月別人口動態" sheetId="21" r:id="rId27"/>
    <sheet name="10道内広域生活圏別人口移動状況" sheetId="44" r:id="rId28"/>
  </sheets>
  <definedNames>
    <definedName name="OLE_LINK2" localSheetId="18">'6(15)産業別、男女別15歳以上就業者数'!#REF!</definedName>
    <definedName name="_xlnm.Print_Area" localSheetId="27">'10道内広域生活圏別人口移動状況'!$A$1:$K$27</definedName>
    <definedName name="_xlnm.Print_Area" localSheetId="0">'5人口の推移'!$A$1:$F$160</definedName>
    <definedName name="_xlnm.Print_Area" localSheetId="11">'6(10)年齢各歳男女別人口'!$A$1:$J$158</definedName>
    <definedName name="_xlnm.Print_Area" localSheetId="12">'6(11)配偶関係年齢別等人口'!$A$1:$F$84</definedName>
    <definedName name="_xlnm.Print_Area" localSheetId="14">'6(13)労働力状態等'!$A$1:$L$46</definedName>
    <definedName name="_xlnm.Print_Area" localSheetId="15">'6(14)家族類型別一般世帯数等'!$A$1:$H$120</definedName>
    <definedName name="_xlnm.Print_Area" localSheetId="18">'6(15)産業別、男女別15歳以上就業者数'!$A$1:$AD$41</definedName>
    <definedName name="_xlnm.Print_Area" localSheetId="19">'6(16)産業別､年齢別15歳以上就業者数'!$A$1:$Q$39</definedName>
    <definedName name="_xlnm.Print_Area" localSheetId="20">'6(17)産業､従業上の地位別15歳以上就業者数'!$A$1:$K$24</definedName>
    <definedName name="_xlnm.Print_Area" localSheetId="22">'6(18)年齢別､男女別就業者及び通学者'!$A$1:$O$55</definedName>
    <definedName name="_xlnm.Print_Area" localSheetId="23">'6(19)住宅の所有別世帯数'!$A$1:$S$28</definedName>
    <definedName name="_xlnm.Print_Area" localSheetId="2">'6(2)年齢別人口'!$A$1:$I$47</definedName>
    <definedName name="_xlnm.Print_Area" localSheetId="3">'6(3)年齢構造指数'!$A$1:$E$47</definedName>
    <definedName name="_xlnm.Print_Area" localSheetId="5">'6(4)地域別人口及び世帯数'!$A$1:$G$70</definedName>
    <definedName name="_xlnm.Print_Area" localSheetId="6">'6(5)地域別人口の推移'!$A$1:$G$70</definedName>
    <definedName name="_xlnm.Print_Area" localSheetId="7">'6(6)都市計画用途地域内外別人口・6(7)人口集中地区人口'!$A$1:$R$34</definedName>
    <definedName name="_xlnm.Print_Area" localSheetId="8">'6(8)人口ﾋﾟﾗﾐｯﾄ'!$A$1:$I$127</definedName>
    <definedName name="_xlnm.Print_Area" localSheetId="10">'6(9)年齢男女別人口'!$A$1:$AB$29</definedName>
    <definedName name="_xlnm.Print_Area" localSheetId="1">'6国勢調査(1)世帯と人口'!$A$1:$I$27</definedName>
    <definedName name="_xlnm.Print_Area" localSheetId="24">'7住民基本台帳人口・8人口動態'!$A$1:$J$133</definedName>
    <definedName name="_xlnm.Print_Area" localSheetId="26">'9月別人口動態'!$A$1:$I$19</definedName>
    <definedName name="_xlnm.Print_Area" localSheetId="16">'表-核家族世帯の構成割合'!$A$1:$I$57</definedName>
    <definedName name="_xlnm.Print_Area" localSheetId="17">'表-産業別就業者数の推移等'!$A$1:$I$60</definedName>
    <definedName name="_xlnm.Print_Area" localSheetId="4">'表-年齢別人口割合の推移'!$A$1:$I$59</definedName>
  </definedNames>
  <calcPr calcId="162913"/>
</workbook>
</file>

<file path=xl/calcChain.xml><?xml version="1.0" encoding="utf-8"?>
<calcChain xmlns="http://schemas.openxmlformats.org/spreadsheetml/2006/main">
  <c r="D5" i="10" l="1"/>
  <c r="I42" i="5" l="1"/>
  <c r="K16" i="21" l="1"/>
  <c r="K15" i="21"/>
  <c r="K14" i="21"/>
  <c r="K12" i="21"/>
  <c r="F43" i="33" l="1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G72" i="5"/>
  <c r="G73" i="5" s="1"/>
  <c r="F72" i="5"/>
  <c r="F73" i="5" s="1"/>
  <c r="E72" i="5"/>
  <c r="E73" i="5" s="1"/>
  <c r="D72" i="5"/>
  <c r="D73" i="5" s="1"/>
  <c r="J130" i="42" l="1"/>
  <c r="J132" i="42"/>
  <c r="J131" i="42"/>
  <c r="J129" i="42"/>
  <c r="J128" i="42"/>
  <c r="J127" i="42"/>
  <c r="K17" i="21"/>
  <c r="K13" i="21"/>
  <c r="K11" i="21"/>
  <c r="K10" i="21"/>
  <c r="K9" i="21"/>
  <c r="K8" i="21"/>
  <c r="K6" i="21"/>
  <c r="B23" i="17"/>
  <c r="O39" i="17"/>
  <c r="N39" i="17"/>
  <c r="M39" i="17"/>
  <c r="L39" i="17"/>
  <c r="K39" i="17"/>
  <c r="J39" i="17"/>
  <c r="I39" i="17"/>
  <c r="H39" i="17"/>
  <c r="G39" i="17"/>
  <c r="E39" i="17"/>
  <c r="D39" i="17"/>
  <c r="C39" i="17"/>
  <c r="B39" i="17"/>
  <c r="O23" i="17"/>
  <c r="N23" i="17"/>
  <c r="L23" i="17"/>
  <c r="K23" i="17"/>
  <c r="J23" i="17"/>
  <c r="I23" i="17"/>
  <c r="H23" i="17"/>
  <c r="G23" i="17"/>
  <c r="E23" i="17"/>
  <c r="D23" i="17"/>
  <c r="C23" i="17"/>
  <c r="O7" i="17"/>
  <c r="N7" i="17"/>
  <c r="M7" i="17"/>
  <c r="L7" i="17"/>
  <c r="K7" i="17"/>
  <c r="J7" i="17"/>
  <c r="I7" i="17"/>
  <c r="H7" i="17"/>
  <c r="G7" i="17"/>
  <c r="E7" i="17"/>
  <c r="D7" i="17"/>
  <c r="C7" i="17"/>
  <c r="B7" i="17"/>
  <c r="I16" i="21" l="1"/>
  <c r="O89" i="45" l="1"/>
  <c r="M89" i="45"/>
  <c r="O57" i="45"/>
  <c r="M57" i="45"/>
  <c r="O24" i="45"/>
  <c r="M24" i="45"/>
  <c r="K36" i="41" l="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L60" i="41"/>
  <c r="K43" i="41"/>
  <c r="K38" i="41"/>
  <c r="K60" i="41" l="1"/>
  <c r="K33" i="41"/>
  <c r="L44" i="41"/>
  <c r="O35" i="41"/>
  <c r="N32" i="41" s="1"/>
  <c r="N31" i="41" l="1"/>
  <c r="N33" i="41"/>
  <c r="N34" i="41"/>
  <c r="K31" i="41"/>
  <c r="K34" i="41"/>
  <c r="K39" i="41"/>
  <c r="K42" i="41"/>
  <c r="K40" i="41"/>
  <c r="K32" i="41"/>
  <c r="K35" i="41"/>
  <c r="K37" i="41"/>
  <c r="K41" i="41"/>
  <c r="N35" i="41" l="1"/>
  <c r="K44" i="41"/>
  <c r="F144" i="1" l="1"/>
  <c r="C106" i="1"/>
  <c r="F106" i="1" s="1"/>
  <c r="C105" i="1"/>
  <c r="C113" i="1"/>
  <c r="F113" i="1" s="1"/>
  <c r="C112" i="1"/>
  <c r="F112" i="1" s="1"/>
  <c r="C114" i="1"/>
  <c r="F114" i="1" s="1"/>
  <c r="C73" i="1"/>
  <c r="F73" i="1" s="1"/>
  <c r="C74" i="1"/>
  <c r="F74" i="1" s="1"/>
  <c r="C39" i="1"/>
  <c r="F39" i="1" s="1"/>
  <c r="K7" i="21" l="1"/>
  <c r="H18" i="21"/>
  <c r="G18" i="21"/>
  <c r="F18" i="21"/>
  <c r="E18" i="21"/>
  <c r="D18" i="21"/>
  <c r="C18" i="21"/>
  <c r="K18" i="21" l="1"/>
  <c r="E4" i="36"/>
  <c r="D4" i="36"/>
  <c r="C4" i="36"/>
  <c r="B4" i="36"/>
  <c r="F9" i="10"/>
  <c r="F8" i="10"/>
  <c r="F7" i="10"/>
  <c r="F6" i="10"/>
  <c r="E6" i="10"/>
  <c r="F19" i="10"/>
  <c r="E19" i="10"/>
  <c r="D19" i="10"/>
  <c r="C19" i="10"/>
  <c r="B19" i="10"/>
  <c r="F18" i="10"/>
  <c r="E18" i="10"/>
  <c r="D18" i="10"/>
  <c r="C18" i="10"/>
  <c r="B18" i="10"/>
  <c r="F17" i="10"/>
  <c r="E17" i="10"/>
  <c r="D17" i="10"/>
  <c r="C17" i="10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E10" i="10"/>
  <c r="D10" i="10"/>
  <c r="C10" i="10"/>
  <c r="B10" i="10"/>
  <c r="E9" i="10"/>
  <c r="D9" i="10"/>
  <c r="C9" i="10"/>
  <c r="B9" i="10"/>
  <c r="E8" i="10"/>
  <c r="D8" i="10"/>
  <c r="C8" i="10"/>
  <c r="B8" i="10"/>
  <c r="E7" i="10"/>
  <c r="D7" i="10"/>
  <c r="C7" i="10"/>
  <c r="B7" i="10"/>
  <c r="D6" i="10"/>
  <c r="C6" i="10"/>
  <c r="B6" i="10"/>
  <c r="F5" i="10"/>
  <c r="E5" i="10"/>
  <c r="C5" i="10"/>
  <c r="B5" i="10"/>
  <c r="F54" i="10"/>
  <c r="E54" i="10"/>
  <c r="D2" i="34" l="1"/>
  <c r="D3" i="34"/>
  <c r="C2" i="34"/>
  <c r="C3" i="34"/>
  <c r="B2" i="34"/>
  <c r="B3" i="34"/>
  <c r="E15" i="4"/>
  <c r="D15" i="4"/>
  <c r="C15" i="4"/>
  <c r="B15" i="4"/>
  <c r="F26" i="2"/>
  <c r="F154" i="1"/>
  <c r="F153" i="1"/>
  <c r="F150" i="1"/>
  <c r="F143" i="1"/>
  <c r="F152" i="1" l="1"/>
  <c r="T25" i="11" l="1"/>
  <c r="T23" i="11"/>
  <c r="T21" i="11"/>
  <c r="T19" i="11"/>
  <c r="T17" i="11"/>
  <c r="T15" i="11"/>
  <c r="T13" i="11"/>
  <c r="T11" i="11"/>
  <c r="Y28" i="8" l="1"/>
  <c r="X28" i="8"/>
  <c r="W28" i="8"/>
  <c r="V28" i="8"/>
  <c r="U28" i="8"/>
  <c r="T28" i="8"/>
  <c r="Q33" i="6" l="1"/>
  <c r="G33" i="6"/>
  <c r="Q32" i="6" l="1"/>
  <c r="G32" i="6"/>
  <c r="J150" i="9"/>
  <c r="I150" i="9"/>
  <c r="H150" i="9"/>
  <c r="J143" i="9"/>
  <c r="I143" i="9"/>
  <c r="H143" i="9"/>
  <c r="J136" i="9"/>
  <c r="I136" i="9"/>
  <c r="H136" i="9"/>
  <c r="J129" i="9"/>
  <c r="I129" i="9"/>
  <c r="H129" i="9"/>
  <c r="J122" i="9"/>
  <c r="I122" i="9"/>
  <c r="H122" i="9"/>
  <c r="J115" i="9"/>
  <c r="I115" i="9"/>
  <c r="H115" i="9"/>
  <c r="J103" i="9"/>
  <c r="I103" i="9"/>
  <c r="H103" i="9"/>
  <c r="J96" i="9"/>
  <c r="I96" i="9"/>
  <c r="H96" i="9"/>
  <c r="J89" i="9"/>
  <c r="I89" i="9"/>
  <c r="H89" i="9"/>
  <c r="J82" i="9"/>
  <c r="I82" i="9"/>
  <c r="H82" i="9"/>
  <c r="J75" i="9"/>
  <c r="I75" i="9"/>
  <c r="H75" i="9"/>
  <c r="J68" i="9"/>
  <c r="I68" i="9"/>
  <c r="H68" i="9"/>
  <c r="J61" i="9"/>
  <c r="I61" i="9"/>
  <c r="H61" i="9"/>
  <c r="J49" i="9"/>
  <c r="I49" i="9"/>
  <c r="H49" i="9"/>
  <c r="J42" i="9"/>
  <c r="I42" i="9"/>
  <c r="H42" i="9"/>
  <c r="J35" i="9"/>
  <c r="I35" i="9"/>
  <c r="H35" i="9"/>
  <c r="J28" i="9"/>
  <c r="I28" i="9"/>
  <c r="H28" i="9"/>
  <c r="J21" i="9"/>
  <c r="I21" i="9"/>
  <c r="H21" i="9"/>
  <c r="J14" i="9"/>
  <c r="I14" i="9"/>
  <c r="H14" i="9"/>
  <c r="J7" i="9"/>
  <c r="I7" i="9"/>
  <c r="H7" i="9"/>
  <c r="F25" i="2" l="1"/>
  <c r="C25" i="2"/>
  <c r="H26" i="2" s="1"/>
  <c r="I7" i="21" l="1"/>
  <c r="I8" i="21"/>
  <c r="I9" i="21"/>
  <c r="I10" i="21"/>
  <c r="I11" i="21"/>
  <c r="I12" i="21"/>
  <c r="I13" i="21"/>
  <c r="I14" i="21"/>
  <c r="I15" i="21"/>
  <c r="I17" i="21"/>
  <c r="I6" i="21"/>
  <c r="I18" i="21" l="1"/>
  <c r="C12" i="38"/>
  <c r="E5" i="36"/>
  <c r="D5" i="36"/>
  <c r="C5" i="36"/>
  <c r="B5" i="36"/>
  <c r="B11" i="38" l="1"/>
  <c r="B3" i="38"/>
  <c r="B4" i="38"/>
  <c r="B6" i="38"/>
  <c r="B8" i="38"/>
  <c r="B10" i="38"/>
  <c r="B5" i="38"/>
  <c r="B9" i="38"/>
  <c r="B7" i="38"/>
  <c r="B12" i="38" l="1"/>
  <c r="AB28" i="8" l="1"/>
  <c r="AA28" i="8"/>
  <c r="Z28" i="8"/>
  <c r="B8" i="34" l="1"/>
  <c r="C8" i="34"/>
  <c r="D8" i="34"/>
  <c r="B6" i="34"/>
  <c r="C6" i="34"/>
  <c r="D6" i="34"/>
  <c r="B5" i="34"/>
  <c r="C5" i="34"/>
  <c r="D5" i="34"/>
  <c r="B4" i="34"/>
  <c r="C4" i="34"/>
  <c r="D4" i="34"/>
  <c r="E16" i="4"/>
  <c r="D16" i="4"/>
  <c r="C16" i="4"/>
  <c r="B16" i="4"/>
  <c r="C128" i="1" l="1"/>
  <c r="C122" i="1"/>
  <c r="C99" i="1"/>
  <c r="C142" i="1"/>
  <c r="F142" i="1" s="1"/>
  <c r="C141" i="1"/>
  <c r="F141" i="1" s="1"/>
  <c r="C140" i="1"/>
  <c r="F138" i="1"/>
  <c r="F6" i="33" l="1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41" i="33"/>
  <c r="F42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E44" i="5"/>
  <c r="C41" i="3"/>
  <c r="C39" i="3"/>
  <c r="C8" i="2"/>
  <c r="C9" i="2"/>
  <c r="H9" i="2" s="1"/>
  <c r="C10" i="2"/>
  <c r="C11" i="2"/>
  <c r="H11" i="2" s="1"/>
  <c r="C12" i="2"/>
  <c r="C13" i="2"/>
  <c r="H13" i="2" s="1"/>
  <c r="C14" i="2"/>
  <c r="C15" i="2"/>
  <c r="H15" i="2" s="1"/>
  <c r="C16" i="2"/>
  <c r="C17" i="2"/>
  <c r="H17" i="2" s="1"/>
  <c r="C18" i="2"/>
  <c r="C19" i="2"/>
  <c r="H19" i="2" s="1"/>
  <c r="C20" i="2"/>
  <c r="C21" i="2"/>
  <c r="H21" i="2" s="1"/>
  <c r="C22" i="2"/>
  <c r="C23" i="2"/>
  <c r="H23" i="2" s="1"/>
  <c r="C24" i="2"/>
  <c r="H25" i="2" s="1"/>
  <c r="C7" i="2"/>
  <c r="H8" i="2" s="1"/>
  <c r="C66" i="1"/>
  <c r="F66" i="1" s="1"/>
  <c r="C115" i="1"/>
  <c r="C116" i="1"/>
  <c r="C117" i="1"/>
  <c r="F117" i="1" s="1"/>
  <c r="C118" i="1"/>
  <c r="F118" i="1" s="1"/>
  <c r="C119" i="1"/>
  <c r="C120" i="1"/>
  <c r="F120" i="1" s="1"/>
  <c r="C121" i="1"/>
  <c r="F121" i="1" s="1"/>
  <c r="C123" i="1"/>
  <c r="F123" i="1" s="1"/>
  <c r="C124" i="1"/>
  <c r="F124" i="1" s="1"/>
  <c r="C125" i="1"/>
  <c r="F125" i="1" s="1"/>
  <c r="C126" i="1"/>
  <c r="F126" i="1" s="1"/>
  <c r="C127" i="1"/>
  <c r="F127" i="1" s="1"/>
  <c r="C129" i="1"/>
  <c r="C130" i="1"/>
  <c r="F130" i="1" s="1"/>
  <c r="C131" i="1"/>
  <c r="F131" i="1" s="1"/>
  <c r="C132" i="1"/>
  <c r="C133" i="1"/>
  <c r="C134" i="1"/>
  <c r="C135" i="1"/>
  <c r="F135" i="1" s="1"/>
  <c r="C136" i="1"/>
  <c r="F136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C60" i="1"/>
  <c r="F60" i="1" s="1"/>
  <c r="C61" i="1"/>
  <c r="F61" i="1" s="1"/>
  <c r="C62" i="1"/>
  <c r="C63" i="1"/>
  <c r="F63" i="1" s="1"/>
  <c r="C64" i="1"/>
  <c r="C65" i="1"/>
  <c r="C67" i="1"/>
  <c r="F67" i="1" s="1"/>
  <c r="C75" i="1"/>
  <c r="C76" i="1"/>
  <c r="F76" i="1" s="1"/>
  <c r="C77" i="1"/>
  <c r="F77" i="1" s="1"/>
  <c r="C78" i="1"/>
  <c r="C79" i="1"/>
  <c r="F79" i="1" s="1"/>
  <c r="C80" i="1"/>
  <c r="F80" i="1" s="1"/>
  <c r="C81" i="1"/>
  <c r="C82" i="1"/>
  <c r="C83" i="1"/>
  <c r="F83" i="1" s="1"/>
  <c r="C84" i="1"/>
  <c r="F84" i="1" s="1"/>
  <c r="C85" i="1"/>
  <c r="C86" i="1"/>
  <c r="C88" i="1"/>
  <c r="F88" i="1" s="1"/>
  <c r="C89" i="1"/>
  <c r="F89" i="1" s="1"/>
  <c r="C90" i="1"/>
  <c r="C91" i="1"/>
  <c r="F91" i="1" s="1"/>
  <c r="C92" i="1"/>
  <c r="C94" i="1"/>
  <c r="F94" i="1" s="1"/>
  <c r="C95" i="1"/>
  <c r="C96" i="1"/>
  <c r="F96" i="1" s="1"/>
  <c r="C97" i="1"/>
  <c r="F97" i="1" s="1"/>
  <c r="C98" i="1"/>
  <c r="F98" i="1" s="1"/>
  <c r="C100" i="1"/>
  <c r="C101" i="1"/>
  <c r="C102" i="1"/>
  <c r="F102" i="1" s="1"/>
  <c r="C103" i="1"/>
  <c r="F103" i="1" s="1"/>
  <c r="C104" i="1"/>
  <c r="C33" i="1"/>
  <c r="F33" i="1" s="1"/>
  <c r="C7" i="1"/>
  <c r="F7" i="1" s="1"/>
  <c r="C8" i="1"/>
  <c r="F8" i="1" s="1"/>
  <c r="C9" i="1"/>
  <c r="C10" i="1"/>
  <c r="C11" i="1"/>
  <c r="F11" i="1" s="1"/>
  <c r="C12" i="1"/>
  <c r="F12" i="1" s="1"/>
  <c r="C13" i="1"/>
  <c r="C14" i="1"/>
  <c r="C15" i="1"/>
  <c r="F15" i="1" s="1"/>
  <c r="C16" i="1"/>
  <c r="F16" i="1" s="1"/>
  <c r="C17" i="1"/>
  <c r="C18" i="1"/>
  <c r="F18" i="1" s="1"/>
  <c r="C19" i="1"/>
  <c r="C20" i="1"/>
  <c r="F20" i="1" s="1"/>
  <c r="C21" i="1"/>
  <c r="C22" i="1"/>
  <c r="F22" i="1" s="1"/>
  <c r="C23" i="1"/>
  <c r="F23" i="1" s="1"/>
  <c r="C24" i="1"/>
  <c r="F24" i="1" s="1"/>
  <c r="C25" i="1"/>
  <c r="C26" i="1"/>
  <c r="C27" i="1"/>
  <c r="F27" i="1" s="1"/>
  <c r="C28" i="1"/>
  <c r="F28" i="1" s="1"/>
  <c r="C29" i="1"/>
  <c r="C30" i="1"/>
  <c r="C31" i="1"/>
  <c r="F31" i="1" s="1"/>
  <c r="C32" i="1"/>
  <c r="F32" i="1" s="1"/>
  <c r="C6" i="1"/>
  <c r="F6" i="1" s="1"/>
  <c r="E14" i="4"/>
  <c r="E13" i="4"/>
  <c r="E12" i="4"/>
  <c r="E11" i="4"/>
  <c r="E10" i="4"/>
  <c r="E9" i="4"/>
  <c r="E8" i="4"/>
  <c r="E7" i="4"/>
  <c r="E6" i="4"/>
  <c r="E5" i="4"/>
  <c r="E4" i="4"/>
  <c r="D14" i="4"/>
  <c r="D13" i="4"/>
  <c r="D12" i="4"/>
  <c r="D11" i="4"/>
  <c r="D10" i="4"/>
  <c r="D9" i="4"/>
  <c r="D8" i="4"/>
  <c r="D7" i="4"/>
  <c r="D6" i="4"/>
  <c r="D5" i="4"/>
  <c r="D4" i="4"/>
  <c r="C14" i="4"/>
  <c r="C13" i="4"/>
  <c r="C12" i="4"/>
  <c r="C11" i="4"/>
  <c r="C10" i="4"/>
  <c r="C9" i="4"/>
  <c r="C8" i="4"/>
  <c r="C7" i="4"/>
  <c r="C6" i="4"/>
  <c r="C5" i="4"/>
  <c r="C4" i="4"/>
  <c r="B14" i="4"/>
  <c r="B13" i="4"/>
  <c r="B12" i="4"/>
  <c r="B11" i="4"/>
  <c r="B10" i="4"/>
  <c r="B9" i="4"/>
  <c r="B8" i="4"/>
  <c r="B7" i="4"/>
  <c r="B6" i="4"/>
  <c r="B5" i="4"/>
  <c r="B4" i="4"/>
  <c r="C38" i="3"/>
  <c r="C37" i="3"/>
  <c r="C36" i="3"/>
  <c r="C35" i="3"/>
  <c r="C34" i="3"/>
  <c r="B41" i="3"/>
  <c r="B39" i="3"/>
  <c r="B38" i="3"/>
  <c r="B37" i="3"/>
  <c r="B36" i="3"/>
  <c r="B35" i="3"/>
  <c r="B34" i="3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133" i="1"/>
  <c r="F132" i="1"/>
  <c r="F119" i="1"/>
  <c r="F115" i="1"/>
  <c r="F104" i="1"/>
  <c r="F101" i="1"/>
  <c r="F100" i="1"/>
  <c r="F95" i="1"/>
  <c r="F92" i="1"/>
  <c r="F90" i="1"/>
  <c r="F86" i="1"/>
  <c r="F85" i="1"/>
  <c r="F82" i="1"/>
  <c r="F78" i="1"/>
  <c r="F65" i="1"/>
  <c r="F62" i="1"/>
  <c r="F52" i="1"/>
  <c r="F51" i="1"/>
  <c r="F30" i="1"/>
  <c r="F29" i="1"/>
  <c r="F26" i="1"/>
  <c r="F25" i="1"/>
  <c r="F21" i="1"/>
  <c r="F19" i="1"/>
  <c r="F17" i="1"/>
  <c r="F14" i="1"/>
  <c r="F13" i="1"/>
  <c r="F10" i="1"/>
  <c r="F9" i="1"/>
  <c r="B12" i="34" l="1"/>
  <c r="C12" i="34"/>
  <c r="D12" i="34"/>
  <c r="D7" i="34"/>
  <c r="B7" i="34"/>
  <c r="C7" i="34"/>
  <c r="H10" i="2"/>
  <c r="H12" i="2"/>
  <c r="H14" i="2"/>
  <c r="H16" i="2"/>
  <c r="H18" i="2"/>
  <c r="H20" i="2"/>
  <c r="H22" i="2"/>
  <c r="H24" i="2"/>
  <c r="C11" i="34"/>
  <c r="D11" i="34"/>
  <c r="B11" i="34"/>
  <c r="D10" i="34"/>
  <c r="B10" i="34"/>
  <c r="C10" i="34"/>
  <c r="B14" i="34"/>
  <c r="D14" i="34"/>
  <c r="C14" i="34"/>
  <c r="C13" i="34"/>
  <c r="B13" i="34"/>
  <c r="D13" i="34"/>
  <c r="C9" i="34"/>
  <c r="B9" i="34"/>
  <c r="D9" i="34"/>
  <c r="D44" i="33" l="1"/>
</calcChain>
</file>

<file path=xl/comments1.xml><?xml version="1.0" encoding="utf-8"?>
<comments xmlns="http://schemas.openxmlformats.org/spreadsheetml/2006/main">
  <authors>
    <author>bihoro026</author>
  </authors>
  <commentLis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グラフ用年数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comments3.xml><?xml version="1.0" encoding="utf-8"?>
<comments xmlns="http://schemas.openxmlformats.org/spreadsheetml/2006/main">
  <authors>
    <author>bihoro026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4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5.xml><?xml version="1.0" encoding="utf-8"?>
<comments xmlns="http://schemas.openxmlformats.org/spreadsheetml/2006/main">
  <authors>
    <author>bihoro026</author>
  </authors>
  <commentLis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  <comment ref="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comments6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7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sharedStrings.xml><?xml version="1.0" encoding="utf-8"?>
<sst xmlns="http://schemas.openxmlformats.org/spreadsheetml/2006/main" count="2472" uniqueCount="1051">
  <si>
    <t>年　　度</t>
    <phoneticPr fontId="4"/>
  </si>
  <si>
    <t>世帯</t>
    <phoneticPr fontId="4"/>
  </si>
  <si>
    <t>人　　　　　　　　口</t>
    <phoneticPr fontId="4"/>
  </si>
  <si>
    <t>男</t>
    <phoneticPr fontId="4"/>
  </si>
  <si>
    <t>女</t>
    <phoneticPr fontId="4"/>
  </si>
  <si>
    <t>総　　数</t>
    <phoneticPr fontId="4"/>
  </si>
  <si>
    <t>世帯数</t>
    <phoneticPr fontId="4"/>
  </si>
  <si>
    <t>１ 世 帯</t>
    <phoneticPr fontId="4"/>
  </si>
  <si>
    <t>平均人員</t>
    <phoneticPr fontId="4"/>
  </si>
  <si>
    <t xml:space="preserve">         ･･･</t>
  </si>
  <si>
    <t xml:space="preserve">     ･･･</t>
  </si>
  <si>
    <t>　　･･･</t>
  </si>
  <si>
    <t>対前回増加率</t>
    <phoneticPr fontId="4"/>
  </si>
  <si>
    <t>人　　　　　　　口</t>
    <phoneticPr fontId="4"/>
  </si>
  <si>
    <t>世　帯</t>
    <phoneticPr fontId="4"/>
  </si>
  <si>
    <t>人　口</t>
    <phoneticPr fontId="4"/>
  </si>
  <si>
    <t>総　数</t>
  </si>
  <si>
    <t>総　数</t>
    <phoneticPr fontId="4"/>
  </si>
  <si>
    <t>年　　次</t>
    <phoneticPr fontId="4"/>
  </si>
  <si>
    <t>総人口</t>
    <phoneticPr fontId="4"/>
  </si>
  <si>
    <t>幼年人口</t>
    <phoneticPr fontId="4"/>
  </si>
  <si>
    <t>(０～14歳)</t>
    <phoneticPr fontId="4"/>
  </si>
  <si>
    <t>生産年齢人口</t>
    <phoneticPr fontId="4"/>
  </si>
  <si>
    <t>(15～64歳)</t>
    <phoneticPr fontId="4"/>
  </si>
  <si>
    <t>老年人口</t>
    <phoneticPr fontId="4"/>
  </si>
  <si>
    <t>(65歳以上)</t>
    <phoneticPr fontId="4"/>
  </si>
  <si>
    <t>人</t>
    <phoneticPr fontId="4"/>
  </si>
  <si>
    <t>×100</t>
  </si>
  <si>
    <t>老年人口指数　＝</t>
    <rPh sb="0" eb="2">
      <t>ロウネン</t>
    </rPh>
    <phoneticPr fontId="4"/>
  </si>
  <si>
    <t>老年人口</t>
    <rPh sb="0" eb="1">
      <t>ロウ</t>
    </rPh>
    <phoneticPr fontId="4"/>
  </si>
  <si>
    <t>幼年人口　＋　老年人口</t>
    <rPh sb="7" eb="9">
      <t>ロウネン</t>
    </rPh>
    <rPh sb="9" eb="11">
      <t>ジンコウ</t>
    </rPh>
    <phoneticPr fontId="4"/>
  </si>
  <si>
    <t>幼年人口</t>
    <rPh sb="0" eb="2">
      <t>ヨウネン</t>
    </rPh>
    <phoneticPr fontId="4"/>
  </si>
  <si>
    <t>従属人口指数　＝</t>
    <rPh sb="0" eb="2">
      <t>ジュウゾク</t>
    </rPh>
    <rPh sb="2" eb="3">
      <t>ニン</t>
    </rPh>
    <phoneticPr fontId="4"/>
  </si>
  <si>
    <t>老年化指数　　＝</t>
    <rPh sb="0" eb="2">
      <t>ロウネン</t>
    </rPh>
    <rPh sb="2" eb="3">
      <t>バ</t>
    </rPh>
    <phoneticPr fontId="4"/>
  </si>
  <si>
    <t>年　　　次</t>
    <phoneticPr fontId="4"/>
  </si>
  <si>
    <t>老年化指数</t>
    <phoneticPr fontId="4"/>
  </si>
  <si>
    <t>従属人口指数</t>
    <phoneticPr fontId="4"/>
  </si>
  <si>
    <t>老年人口指数</t>
    <phoneticPr fontId="4"/>
  </si>
  <si>
    <t>幼年人口指数</t>
    <phoneticPr fontId="4"/>
  </si>
  <si>
    <t>世帯人員</t>
  </si>
  <si>
    <t>世帯</t>
    <phoneticPr fontId="4"/>
  </si>
  <si>
    <t>総数</t>
    <phoneticPr fontId="4"/>
  </si>
  <si>
    <t>美里・日甜</t>
    <phoneticPr fontId="4"/>
  </si>
  <si>
    <t>鳥里１～４丁目</t>
    <phoneticPr fontId="4"/>
  </si>
  <si>
    <t>新町１～３丁目</t>
    <phoneticPr fontId="4"/>
  </si>
  <si>
    <t>仲町２丁目</t>
    <phoneticPr fontId="4"/>
  </si>
  <si>
    <t>仲１西</t>
    <phoneticPr fontId="4"/>
  </si>
  <si>
    <t>栄町１～４丁目</t>
    <phoneticPr fontId="4"/>
  </si>
  <si>
    <t>東町１～２丁目</t>
    <phoneticPr fontId="4"/>
  </si>
  <si>
    <t>美芳</t>
    <phoneticPr fontId="4"/>
  </si>
  <si>
    <t>三橋町１～２丁目</t>
    <phoneticPr fontId="4"/>
  </si>
  <si>
    <t>三橋南</t>
    <phoneticPr fontId="4"/>
  </si>
  <si>
    <t>青山北</t>
    <phoneticPr fontId="4"/>
  </si>
  <si>
    <t>青山南</t>
    <phoneticPr fontId="4"/>
  </si>
  <si>
    <t>青葉１丁目</t>
    <phoneticPr fontId="4"/>
  </si>
  <si>
    <t>青葉２丁目</t>
    <phoneticPr fontId="4"/>
  </si>
  <si>
    <t>稲美</t>
    <phoneticPr fontId="4"/>
  </si>
  <si>
    <t>旭団地</t>
    <phoneticPr fontId="4"/>
  </si>
  <si>
    <t>東栄・日の出・第１自官舎</t>
    <phoneticPr fontId="4"/>
  </si>
  <si>
    <t>東３条北１～４丁目</t>
    <phoneticPr fontId="4"/>
  </si>
  <si>
    <t>東３条南１～４丁目</t>
    <phoneticPr fontId="4"/>
  </si>
  <si>
    <t>東２条北１～４丁目</t>
    <phoneticPr fontId="4"/>
  </si>
  <si>
    <t>東２条南１～４丁目</t>
    <phoneticPr fontId="4"/>
  </si>
  <si>
    <t>東１条北１～４丁目</t>
    <phoneticPr fontId="4"/>
  </si>
  <si>
    <t>東１条南１～４丁目</t>
    <phoneticPr fontId="4"/>
  </si>
  <si>
    <t>大通北１～４丁目</t>
    <phoneticPr fontId="4"/>
  </si>
  <si>
    <t>大通南１～４丁目</t>
    <phoneticPr fontId="4"/>
  </si>
  <si>
    <t>西１条北１～４丁目</t>
    <phoneticPr fontId="4"/>
  </si>
  <si>
    <t>西１条南１～４丁目</t>
    <phoneticPr fontId="4"/>
  </si>
  <si>
    <t>西２条北１～４丁目</t>
    <phoneticPr fontId="4"/>
  </si>
  <si>
    <t>西２条南１～３丁目</t>
    <phoneticPr fontId="4"/>
  </si>
  <si>
    <t>東４条南２～４丁目</t>
    <phoneticPr fontId="4"/>
  </si>
  <si>
    <t>東１～東４条南５丁目</t>
    <phoneticPr fontId="4"/>
  </si>
  <si>
    <t>元町</t>
    <phoneticPr fontId="4"/>
  </si>
  <si>
    <t>元町北</t>
    <phoneticPr fontId="4"/>
  </si>
  <si>
    <t>野崎団地</t>
    <phoneticPr fontId="4"/>
  </si>
  <si>
    <t>緑ケ丘</t>
    <phoneticPr fontId="4"/>
  </si>
  <si>
    <t>上町</t>
    <phoneticPr fontId="4"/>
  </si>
  <si>
    <t>報徳</t>
    <phoneticPr fontId="4"/>
  </si>
  <si>
    <t>田中</t>
    <phoneticPr fontId="4"/>
  </si>
  <si>
    <t>日並</t>
    <phoneticPr fontId="4"/>
  </si>
  <si>
    <t>古梅</t>
    <phoneticPr fontId="4"/>
  </si>
  <si>
    <t>豊富</t>
    <phoneticPr fontId="4"/>
  </si>
  <si>
    <t>福住</t>
    <phoneticPr fontId="4"/>
  </si>
  <si>
    <t>都橋</t>
    <phoneticPr fontId="4"/>
  </si>
  <si>
    <t>駒生</t>
    <phoneticPr fontId="4"/>
  </si>
  <si>
    <t>野崎</t>
    <phoneticPr fontId="4"/>
  </si>
  <si>
    <t>美富</t>
    <phoneticPr fontId="4"/>
  </si>
  <si>
    <t>豊幌</t>
    <phoneticPr fontId="4"/>
  </si>
  <si>
    <t>登栄</t>
    <phoneticPr fontId="4"/>
  </si>
  <si>
    <t>栄森</t>
    <phoneticPr fontId="4"/>
  </si>
  <si>
    <t>美和</t>
    <phoneticPr fontId="4"/>
  </si>
  <si>
    <t>昭野</t>
    <phoneticPr fontId="4"/>
  </si>
  <si>
    <t>美禽</t>
    <phoneticPr fontId="4"/>
  </si>
  <si>
    <t>豊岡</t>
    <phoneticPr fontId="4"/>
  </si>
  <si>
    <t>高野</t>
    <phoneticPr fontId="4"/>
  </si>
  <si>
    <t>瑞治</t>
    <phoneticPr fontId="4"/>
  </si>
  <si>
    <t>自衛隊</t>
    <phoneticPr fontId="4"/>
  </si>
  <si>
    <t>地　　　　　　域</t>
    <phoneticPr fontId="4"/>
  </si>
  <si>
    <t>世　帯　人　員</t>
    <phoneticPr fontId="4"/>
  </si>
  <si>
    <t>地　　　　　域</t>
    <phoneticPr fontId="4"/>
  </si>
  <si>
    <t>地域名</t>
    <rPh sb="2" eb="3">
      <t>ナ</t>
    </rPh>
    <phoneticPr fontId="4"/>
  </si>
  <si>
    <t>増減</t>
    <rPh sb="0" eb="2">
      <t>ゾウゲン</t>
    </rPh>
    <phoneticPr fontId="4"/>
  </si>
  <si>
    <t xml:space="preserve">   ･･･</t>
  </si>
  <si>
    <t>世　帯　人　員</t>
    <phoneticPr fontId="4"/>
  </si>
  <si>
    <t>町全域</t>
    <rPh sb="0" eb="1">
      <t>マチ</t>
    </rPh>
    <rPh sb="1" eb="3">
      <t>ゼンイキ</t>
    </rPh>
    <phoneticPr fontId="4"/>
  </si>
  <si>
    <t>年次</t>
    <phoneticPr fontId="4"/>
  </si>
  <si>
    <t>人　　　　　口</t>
    <phoneticPr fontId="4"/>
  </si>
  <si>
    <t>面　　　　　積</t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</si>
  <si>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</si>
  <si>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</si>
  <si>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</si>
  <si>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</si>
  <si>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</si>
  <si>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</si>
  <si>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</si>
  <si>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</si>
  <si>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</si>
  <si>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</si>
  <si>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</si>
  <si>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</si>
  <si>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</si>
  <si>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</si>
  <si>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</si>
  <si>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</si>
  <si>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</si>
  <si>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</si>
  <si>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 xml:space="preserve">    －</t>
  </si>
  <si>
    <t>100 ～</t>
  </si>
  <si>
    <t>不  詳</t>
  </si>
  <si>
    <t>昭　和  55　年</t>
    <phoneticPr fontId="4"/>
  </si>
  <si>
    <t>昭和　60　年</t>
  </si>
  <si>
    <t>昭　和　60　年</t>
    <rPh sb="0" eb="1">
      <t>アキラ</t>
    </rPh>
    <rPh sb="2" eb="3">
      <t>ワ</t>
    </rPh>
    <rPh sb="7" eb="8">
      <t>ネン</t>
    </rPh>
    <phoneticPr fontId="4"/>
  </si>
  <si>
    <t>人</t>
    <phoneticPr fontId="4"/>
  </si>
  <si>
    <t xml:space="preserve"> 100～</t>
  </si>
  <si>
    <t xml:space="preserve"> 不    詳</t>
  </si>
  <si>
    <t>総　　数</t>
    <phoneticPr fontId="4"/>
  </si>
  <si>
    <t>未　　婚</t>
    <phoneticPr fontId="4"/>
  </si>
  <si>
    <t>離　　別</t>
    <phoneticPr fontId="4"/>
  </si>
  <si>
    <t>死　　別</t>
    <phoneticPr fontId="4"/>
  </si>
  <si>
    <t xml:space="preserve">      －</t>
  </si>
  <si>
    <t>　　　　　－</t>
  </si>
  <si>
    <t>区              分</t>
    <phoneticPr fontId="4"/>
  </si>
  <si>
    <t>昭和　50　年</t>
  </si>
  <si>
    <t>昭和　55　年</t>
  </si>
  <si>
    <t>完全失業中</t>
    <phoneticPr fontId="4"/>
  </si>
  <si>
    <t>労働力総数</t>
    <phoneticPr fontId="4"/>
  </si>
  <si>
    <t>男子労働力総数</t>
    <phoneticPr fontId="4"/>
  </si>
  <si>
    <t>労働力人口</t>
    <phoneticPr fontId="4"/>
  </si>
  <si>
    <t>非労働力人口</t>
    <phoneticPr fontId="4"/>
  </si>
  <si>
    <t xml:space="preserve"> 核家族世帯</t>
  </si>
  <si>
    <t xml:space="preserve">        －</t>
  </si>
  <si>
    <t>夫婦のみの世帯</t>
  </si>
  <si>
    <t>夫婦と子供の世帯</t>
  </si>
  <si>
    <t>男親と子供の世帯</t>
  </si>
  <si>
    <t>女親と子供の世帯</t>
  </si>
  <si>
    <t>その他の親族世帯</t>
  </si>
  <si>
    <t>夫婦と両親の世帯</t>
  </si>
  <si>
    <t>夫婦とひとり親の世帯</t>
  </si>
  <si>
    <t>世帯</t>
    <phoneticPr fontId="4"/>
  </si>
  <si>
    <t>人</t>
    <phoneticPr fontId="4"/>
  </si>
  <si>
    <t>１世帯当たり</t>
    <phoneticPr fontId="4"/>
  </si>
  <si>
    <t>夫婦、子供と　　　　　両親の世帯</t>
    <phoneticPr fontId="4"/>
  </si>
  <si>
    <t>夫婦、子供と　　　　　ひとり親の世帯</t>
    <phoneticPr fontId="4"/>
  </si>
  <si>
    <t>夫婦と他の　　　　　　親族の世帯</t>
    <phoneticPr fontId="4"/>
  </si>
  <si>
    <t>夫婦、子供と　　　　　他の親族の世帯</t>
    <phoneticPr fontId="4"/>
  </si>
  <si>
    <t>夫婦、親と他の　　　　親族の世帯</t>
    <phoneticPr fontId="4"/>
  </si>
  <si>
    <t>兄弟姉妹のみの世帯</t>
    <phoneticPr fontId="4"/>
  </si>
  <si>
    <t>他に分類されない　　　親族の世帯</t>
    <phoneticPr fontId="4"/>
  </si>
  <si>
    <t>夫婦、子供、親と　　　他の親族の世帯</t>
    <phoneticPr fontId="4"/>
  </si>
  <si>
    <t>産業別就業者数の推移　折れ線グラフ</t>
  </si>
  <si>
    <t>産業分類別就業人口構成比　円グラフ</t>
  </si>
  <si>
    <t>　　　　　人</t>
  </si>
  <si>
    <t>第１次産業</t>
    <phoneticPr fontId="4"/>
  </si>
  <si>
    <t>漁業</t>
  </si>
  <si>
    <t>第２次産業</t>
    <phoneticPr fontId="4"/>
  </si>
  <si>
    <t>建設業</t>
  </si>
  <si>
    <t>製造業</t>
  </si>
  <si>
    <t>第３次産業</t>
    <phoneticPr fontId="4"/>
  </si>
  <si>
    <t>金融・保険業</t>
  </si>
  <si>
    <t>運輸・通信業</t>
  </si>
  <si>
    <t>サービス業</t>
  </si>
  <si>
    <t>分類不能の産業</t>
    <phoneticPr fontId="4"/>
  </si>
  <si>
    <t>構成比</t>
  </si>
  <si>
    <t>小売業</t>
  </si>
  <si>
    <t>区    分</t>
    <phoneticPr fontId="4"/>
  </si>
  <si>
    <t>総　　　数</t>
    <phoneticPr fontId="4"/>
  </si>
  <si>
    <t>雇用されている人</t>
  </si>
  <si>
    <t>などの役員</t>
  </si>
  <si>
    <t>のない業主</t>
  </si>
  <si>
    <t>従業者</t>
  </si>
  <si>
    <t>内職者</t>
  </si>
  <si>
    <t>農業</t>
  </si>
  <si>
    <t>林業</t>
  </si>
  <si>
    <t>鉱業</t>
  </si>
  <si>
    <t>卸売・小売業</t>
  </si>
  <si>
    <t>公務</t>
  </si>
  <si>
    <t>他市町村</t>
  </si>
  <si>
    <t xml:space="preserve">     15   ～　 19</t>
  </si>
  <si>
    <t xml:space="preserve">     20   ～　 24</t>
  </si>
  <si>
    <t xml:space="preserve">     25   ～　 29</t>
  </si>
  <si>
    <t xml:space="preserve">     30   ～　 34</t>
  </si>
  <si>
    <t xml:space="preserve">     35   ～　 39</t>
  </si>
  <si>
    <t xml:space="preserve">     40   ～　 44</t>
  </si>
  <si>
    <t xml:space="preserve">     45   ～　 49</t>
  </si>
  <si>
    <t xml:space="preserve">     50   ～　 54</t>
  </si>
  <si>
    <t xml:space="preserve">     55   ～　 59</t>
  </si>
  <si>
    <t xml:space="preserve">     60   ～　 64</t>
  </si>
  <si>
    <t xml:space="preserve">     65   ～　 69</t>
  </si>
  <si>
    <t xml:space="preserve">     70   ～　 74</t>
  </si>
  <si>
    <t xml:space="preserve">     75   ～　 79</t>
  </si>
  <si>
    <t xml:space="preserve">     80   ～　 84</t>
  </si>
  <si>
    <t xml:space="preserve">     85   ～</t>
  </si>
  <si>
    <t>１世帯</t>
  </si>
  <si>
    <t>１　人</t>
  </si>
  <si>
    <t>当たり</t>
  </si>
  <si>
    <t>人　員</t>
  </si>
  <si>
    <t>畳　数</t>
  </si>
  <si>
    <t>住　　　　宅</t>
    <phoneticPr fontId="4"/>
  </si>
  <si>
    <t>持　　　家</t>
    <phoneticPr fontId="4"/>
  </si>
  <si>
    <t>借    　家</t>
    <phoneticPr fontId="4"/>
  </si>
  <si>
    <t>給与住宅</t>
    <phoneticPr fontId="4"/>
  </si>
  <si>
    <t>間　  　借</t>
    <phoneticPr fontId="4"/>
  </si>
  <si>
    <t>寄宿舎その他</t>
    <phoneticPr fontId="4"/>
  </si>
  <si>
    <t>そ　の　他</t>
    <phoneticPr fontId="4"/>
  </si>
  <si>
    <t>当たり人口</t>
  </si>
  <si>
    <t xml:space="preserve">      10  年</t>
  </si>
  <si>
    <t xml:space="preserve">      11  年</t>
  </si>
  <si>
    <t xml:space="preserve">      12  年</t>
  </si>
  <si>
    <t xml:space="preserve">      13  年</t>
  </si>
  <si>
    <t>増減率</t>
    <phoneticPr fontId="4"/>
  </si>
  <si>
    <t>世　帯</t>
    <phoneticPr fontId="4"/>
  </si>
  <si>
    <t>１　世　帯</t>
    <phoneticPr fontId="4"/>
  </si>
  <si>
    <t>自然的人口動態</t>
  </si>
  <si>
    <t>社会的人口動態</t>
  </si>
  <si>
    <t>差引増減</t>
  </si>
  <si>
    <t>増</t>
    <phoneticPr fontId="4"/>
  </si>
  <si>
    <t>減</t>
    <phoneticPr fontId="4"/>
  </si>
  <si>
    <t xml:space="preserve">  －</t>
  </si>
  <si>
    <t>合　 計</t>
  </si>
  <si>
    <t>月</t>
    <phoneticPr fontId="4"/>
  </si>
  <si>
    <t>就業者・通学者・その他</t>
    <phoneticPr fontId="4"/>
  </si>
  <si>
    <t>就業者</t>
    <phoneticPr fontId="4"/>
  </si>
  <si>
    <t>通学者</t>
    <phoneticPr fontId="4"/>
  </si>
  <si>
    <t>自市町村</t>
    <phoneticPr fontId="4"/>
  </si>
  <si>
    <t>総　数</t>
    <phoneticPr fontId="4"/>
  </si>
  <si>
    <t>産業分類</t>
    <phoneticPr fontId="4"/>
  </si>
  <si>
    <t>のある業主</t>
    <phoneticPr fontId="4"/>
  </si>
  <si>
    <t>人</t>
    <phoneticPr fontId="4"/>
  </si>
  <si>
    <t>家　族</t>
    <phoneticPr fontId="4"/>
  </si>
  <si>
    <t>家　庭</t>
    <phoneticPr fontId="4"/>
  </si>
  <si>
    <t>非労働力人口</t>
    <phoneticPr fontId="4"/>
  </si>
  <si>
    <t>労働力人口</t>
    <phoneticPr fontId="4"/>
  </si>
  <si>
    <t>女</t>
    <phoneticPr fontId="4"/>
  </si>
  <si>
    <t>男</t>
    <phoneticPr fontId="4"/>
  </si>
  <si>
    <t>総数</t>
    <phoneticPr fontId="4"/>
  </si>
  <si>
    <t>昭和　50　年</t>
    <phoneticPr fontId="4"/>
  </si>
  <si>
    <t>昭　和　55　年</t>
    <phoneticPr fontId="4"/>
  </si>
  <si>
    <t>昭和　60　年</t>
    <phoneticPr fontId="4"/>
  </si>
  <si>
    <t>平成　２　年</t>
    <phoneticPr fontId="4"/>
  </si>
  <si>
    <t>平成　７　年</t>
    <phoneticPr fontId="4"/>
  </si>
  <si>
    <t>人　口</t>
    <phoneticPr fontId="4"/>
  </si>
  <si>
    <t>市計</t>
    <rPh sb="0" eb="1">
      <t>シ</t>
    </rPh>
    <rPh sb="1" eb="2">
      <t>ケイ</t>
    </rPh>
    <phoneticPr fontId="4"/>
  </si>
  <si>
    <t>男</t>
    <phoneticPr fontId="4"/>
  </si>
  <si>
    <t>その他</t>
    <phoneticPr fontId="4"/>
  </si>
  <si>
    <t>減</t>
    <phoneticPr fontId="4"/>
  </si>
  <si>
    <t>計</t>
    <phoneticPr fontId="4"/>
  </si>
  <si>
    <t>総　数</t>
    <phoneticPr fontId="4"/>
  </si>
  <si>
    <t>計</t>
    <phoneticPr fontId="4"/>
  </si>
  <si>
    <t>自　宅</t>
    <phoneticPr fontId="4"/>
  </si>
  <si>
    <t>自宅外</t>
    <phoneticPr fontId="4"/>
  </si>
  <si>
    <t>人</t>
    <phoneticPr fontId="4"/>
  </si>
  <si>
    <t>総　数</t>
    <phoneticPr fontId="4"/>
  </si>
  <si>
    <t>(Ｃ)</t>
    <phoneticPr fontId="4"/>
  </si>
  <si>
    <t>総　数</t>
    <phoneticPr fontId="4"/>
  </si>
  <si>
    <t>区　　　　　　　分</t>
    <phoneticPr fontId="4"/>
  </si>
  <si>
    <t>男</t>
    <phoneticPr fontId="4"/>
  </si>
  <si>
    <t>区分</t>
    <phoneticPr fontId="4"/>
  </si>
  <si>
    <t>区　　　分</t>
    <phoneticPr fontId="4"/>
  </si>
  <si>
    <t xml:space="preserve">      15  年</t>
  </si>
  <si>
    <t xml:space="preserve">      16  年</t>
  </si>
  <si>
    <t xml:space="preserve">      17  年</t>
  </si>
  <si>
    <t>明治 35 年度</t>
    <phoneticPr fontId="4"/>
  </si>
  <si>
    <t>大正 元 年度</t>
    <phoneticPr fontId="4"/>
  </si>
  <si>
    <t>昭和 ２ 年度</t>
    <phoneticPr fontId="4"/>
  </si>
  <si>
    <t>平成 元 年度</t>
    <phoneticPr fontId="4"/>
  </si>
  <si>
    <t>３</t>
    <phoneticPr fontId="4"/>
  </si>
  <si>
    <t>７</t>
  </si>
  <si>
    <t>８</t>
  </si>
  <si>
    <t>９</t>
  </si>
  <si>
    <t>大正  ９　年</t>
    <phoneticPr fontId="4"/>
  </si>
  <si>
    <t xml:space="preserve">      14  年</t>
    <phoneticPr fontId="4"/>
  </si>
  <si>
    <t>昭和　５  年</t>
    <phoneticPr fontId="4"/>
  </si>
  <si>
    <t xml:space="preserve">      10  年</t>
    <phoneticPr fontId="4"/>
  </si>
  <si>
    <t xml:space="preserve">      15  年</t>
    <phoneticPr fontId="4"/>
  </si>
  <si>
    <t xml:space="preserve">      22  年</t>
    <phoneticPr fontId="4"/>
  </si>
  <si>
    <t xml:space="preserve">      25  年</t>
    <phoneticPr fontId="4"/>
  </si>
  <si>
    <t xml:space="preserve">      30  年</t>
    <phoneticPr fontId="4"/>
  </si>
  <si>
    <t xml:space="preserve">      35  年</t>
    <phoneticPr fontId="4"/>
  </si>
  <si>
    <t xml:space="preserve">      40  年</t>
    <phoneticPr fontId="4"/>
  </si>
  <si>
    <t xml:space="preserve">      45　年</t>
    <phoneticPr fontId="4"/>
  </si>
  <si>
    <t xml:space="preserve">      50　年</t>
    <phoneticPr fontId="4"/>
  </si>
  <si>
    <t xml:space="preserve">      55　年</t>
    <phoneticPr fontId="4"/>
  </si>
  <si>
    <t xml:space="preserve">      60　年</t>
    <phoneticPr fontId="4"/>
  </si>
  <si>
    <t>平成　２　年</t>
    <phoneticPr fontId="4"/>
  </si>
  <si>
    <t xml:space="preserve">      ７　年</t>
    <phoneticPr fontId="4"/>
  </si>
  <si>
    <t xml:space="preserve">      12  年</t>
    <phoneticPr fontId="4"/>
  </si>
  <si>
    <t>昭和  30　年</t>
    <phoneticPr fontId="4"/>
  </si>
  <si>
    <t>　　　35  年</t>
    <phoneticPr fontId="4"/>
  </si>
  <si>
    <t xml:space="preserve">      45  年</t>
    <phoneticPr fontId="4"/>
  </si>
  <si>
    <t xml:space="preserve">      50  年</t>
    <phoneticPr fontId="4"/>
  </si>
  <si>
    <t xml:space="preserve">      55  年</t>
    <phoneticPr fontId="4"/>
  </si>
  <si>
    <t xml:space="preserve">      60  年</t>
    <phoneticPr fontId="4"/>
  </si>
  <si>
    <t>年　　次</t>
    <phoneticPr fontId="4"/>
  </si>
  <si>
    <t>うち 男</t>
    <phoneticPr fontId="4"/>
  </si>
  <si>
    <t>総 数</t>
    <phoneticPr fontId="4"/>
  </si>
  <si>
    <t>幼年人口指数　＝</t>
    <phoneticPr fontId="4"/>
  </si>
  <si>
    <t>昭和   30   年</t>
    <phoneticPr fontId="4"/>
  </si>
  <si>
    <t>　　　 35   年</t>
    <phoneticPr fontId="4"/>
  </si>
  <si>
    <t>　　　 40   年</t>
    <phoneticPr fontId="4"/>
  </si>
  <si>
    <t>　　　 45   年</t>
    <phoneticPr fontId="4"/>
  </si>
  <si>
    <t>　　　 50   年</t>
    <phoneticPr fontId="4"/>
  </si>
  <si>
    <t>　　　 55   年</t>
    <phoneticPr fontId="4"/>
  </si>
  <si>
    <t>　　　 60   年</t>
    <phoneticPr fontId="4"/>
  </si>
  <si>
    <t>平成　 ２   年</t>
    <phoneticPr fontId="4"/>
  </si>
  <si>
    <t>　　　 ７   年</t>
    <phoneticPr fontId="4"/>
  </si>
  <si>
    <t xml:space="preserve">       12   年</t>
    <phoneticPr fontId="4"/>
  </si>
  <si>
    <t xml:space="preserve">       17   年</t>
    <phoneticPr fontId="4"/>
  </si>
  <si>
    <t xml:space="preserve">    －</t>
    <phoneticPr fontId="4"/>
  </si>
  <si>
    <t xml:space="preserve">      18  年</t>
    <phoneticPr fontId="4"/>
  </si>
  <si>
    <t xml:space="preserve">      19  年</t>
    <phoneticPr fontId="4"/>
  </si>
  <si>
    <t>平　成　７　年</t>
    <phoneticPr fontId="4"/>
  </si>
  <si>
    <t>平　成　２　年</t>
    <phoneticPr fontId="4"/>
  </si>
  <si>
    <t>0～ 4</t>
    <phoneticPr fontId="4"/>
  </si>
  <si>
    <t>区    分</t>
    <phoneticPr fontId="4"/>
  </si>
  <si>
    <t>区    分</t>
    <phoneticPr fontId="4"/>
  </si>
  <si>
    <t>区    分</t>
    <phoneticPr fontId="4"/>
  </si>
  <si>
    <t>社会施設</t>
    <phoneticPr fontId="4"/>
  </si>
  <si>
    <t>１人の準世帯</t>
    <phoneticPr fontId="4"/>
  </si>
  <si>
    <t>学校の寄宿舎</t>
    <phoneticPr fontId="4"/>
  </si>
  <si>
    <t>会社などの</t>
    <phoneticPr fontId="4"/>
  </si>
  <si>
    <t>病院、療養所</t>
    <phoneticPr fontId="4"/>
  </si>
  <si>
    <t>自衛隊</t>
    <phoneticPr fontId="4"/>
  </si>
  <si>
    <t>矯正施設</t>
    <phoneticPr fontId="4"/>
  </si>
  <si>
    <t>その他</t>
    <phoneticPr fontId="4"/>
  </si>
  <si>
    <t>35歳～39歳</t>
    <phoneticPr fontId="4"/>
  </si>
  <si>
    <t>15歳～19歳</t>
    <phoneticPr fontId="4"/>
  </si>
  <si>
    <t>20歳～24歳</t>
    <phoneticPr fontId="4"/>
  </si>
  <si>
    <t>25歳～29歳</t>
    <phoneticPr fontId="4"/>
  </si>
  <si>
    <t>45歳～49歳</t>
    <phoneticPr fontId="4"/>
  </si>
  <si>
    <t>40歳～44歳</t>
    <phoneticPr fontId="4"/>
  </si>
  <si>
    <t>50歳～54歳</t>
    <phoneticPr fontId="4"/>
  </si>
  <si>
    <t>55歳～59歳</t>
    <phoneticPr fontId="4"/>
  </si>
  <si>
    <t>60歳～64歳</t>
    <phoneticPr fontId="4"/>
  </si>
  <si>
    <t>65歳～69歳</t>
    <phoneticPr fontId="4"/>
  </si>
  <si>
    <t>70歳～74歳</t>
    <phoneticPr fontId="4"/>
  </si>
  <si>
    <t>75歳～79歳</t>
    <phoneticPr fontId="4"/>
  </si>
  <si>
    <t>80歳～84歳</t>
    <phoneticPr fontId="4"/>
  </si>
  <si>
    <t>30歳～34歳</t>
    <phoneticPr fontId="4"/>
  </si>
  <si>
    <t>85歳 以 上</t>
    <phoneticPr fontId="4"/>
  </si>
  <si>
    <t>会  社</t>
    <phoneticPr fontId="4"/>
  </si>
  <si>
    <t>雇  人</t>
    <phoneticPr fontId="4"/>
  </si>
  <si>
    <t>人            口</t>
    <phoneticPr fontId="4"/>
  </si>
  <si>
    <t>自然的人口動態</t>
    <phoneticPr fontId="4"/>
  </si>
  <si>
    <t>社会的人口動態</t>
    <phoneticPr fontId="4"/>
  </si>
  <si>
    <t>転　入</t>
    <phoneticPr fontId="4"/>
  </si>
  <si>
    <t>転　出</t>
    <phoneticPr fontId="4"/>
  </si>
  <si>
    <t>出　生</t>
    <phoneticPr fontId="4"/>
  </si>
  <si>
    <t>死　亡</t>
    <phoneticPr fontId="4"/>
  </si>
  <si>
    <t>増</t>
    <phoneticPr fontId="4"/>
  </si>
  <si>
    <t>区　分</t>
    <phoneticPr fontId="4"/>
  </si>
  <si>
    <t>転出</t>
    <phoneticPr fontId="4"/>
  </si>
  <si>
    <t>転入</t>
    <phoneticPr fontId="4"/>
  </si>
  <si>
    <t>死亡</t>
    <phoneticPr fontId="4"/>
  </si>
  <si>
    <t>出生</t>
    <phoneticPr fontId="4"/>
  </si>
  <si>
    <t>総  数</t>
    <phoneticPr fontId="4"/>
  </si>
  <si>
    <t>総数</t>
    <phoneticPr fontId="4"/>
  </si>
  <si>
    <t>女</t>
    <phoneticPr fontId="4"/>
  </si>
  <si>
    <t>１１ 月</t>
    <phoneticPr fontId="4"/>
  </si>
  <si>
    <t>１２ 月</t>
    <phoneticPr fontId="4"/>
  </si>
  <si>
    <t>６歳未満</t>
    <phoneticPr fontId="4"/>
  </si>
  <si>
    <t>18歳未満</t>
    <phoneticPr fontId="4"/>
  </si>
  <si>
    <t>65歳以上</t>
    <phoneticPr fontId="4"/>
  </si>
  <si>
    <t>区　分</t>
    <phoneticPr fontId="4"/>
  </si>
  <si>
    <t>総    数</t>
    <phoneticPr fontId="4"/>
  </si>
  <si>
    <t>総    数</t>
    <phoneticPr fontId="4"/>
  </si>
  <si>
    <t>20 ～ 24</t>
    <phoneticPr fontId="4"/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</si>
  <si>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</si>
  <si>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</si>
  <si>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</si>
  <si>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</si>
  <si>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</si>
  <si>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</si>
  <si>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</si>
  <si>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</si>
  <si>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</si>
  <si>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</si>
  <si>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</si>
  <si>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</si>
  <si>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60 ～ 64</t>
    <phoneticPr fontId="4"/>
  </si>
  <si>
    <t xml:space="preserve"> 昭和30年</t>
    <phoneticPr fontId="4"/>
  </si>
  <si>
    <t xml:space="preserve"> 　　35年</t>
    <phoneticPr fontId="4"/>
  </si>
  <si>
    <t>計</t>
    <phoneticPr fontId="4"/>
  </si>
  <si>
    <t>5～ 9</t>
    <phoneticPr fontId="4"/>
  </si>
  <si>
    <t>5 ～ 9</t>
    <phoneticPr fontId="4"/>
  </si>
  <si>
    <t>10 ～ 14</t>
    <phoneticPr fontId="4"/>
  </si>
  <si>
    <t>15 ～ 19</t>
    <phoneticPr fontId="4"/>
  </si>
  <si>
    <t>20 ～ 24</t>
    <phoneticPr fontId="4"/>
  </si>
  <si>
    <t>25 ～ 29</t>
    <phoneticPr fontId="4"/>
  </si>
  <si>
    <t>30 ～ 34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</si>
  <si>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</si>
  <si>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</si>
  <si>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</si>
  <si>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</si>
  <si>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</si>
  <si>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</si>
  <si>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</si>
  <si>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</si>
  <si>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</si>
  <si>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</si>
  <si>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</si>
  <si>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>寄　宿　舎</t>
    <phoneticPr fontId="4"/>
  </si>
  <si>
    <t>不詳</t>
    <phoneticPr fontId="4"/>
  </si>
  <si>
    <t>１人</t>
    <phoneticPr fontId="4"/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</si>
  <si>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</si>
  <si>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</si>
  <si>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</si>
  <si>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</si>
  <si>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</si>
  <si>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</si>
  <si>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</si>
  <si>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</si>
  <si>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10人以上</t>
    <phoneticPr fontId="4"/>
  </si>
  <si>
    <t>－</t>
    <phoneticPr fontId="4"/>
  </si>
  <si>
    <t>総数</t>
    <phoneticPr fontId="4"/>
  </si>
  <si>
    <t>準世帯</t>
    <phoneticPr fontId="4"/>
  </si>
  <si>
    <t>住み込みの営業</t>
    <phoneticPr fontId="4"/>
  </si>
  <si>
    <t>使 用 人 世 帯</t>
    <phoneticPr fontId="4"/>
  </si>
  <si>
    <t>従　　業　　中</t>
    <phoneticPr fontId="4"/>
  </si>
  <si>
    <t>休　　業　　中</t>
    <phoneticPr fontId="4"/>
  </si>
  <si>
    <t>不　　　　　　　詳</t>
    <phoneticPr fontId="4"/>
  </si>
  <si>
    <t>女子労働力総数</t>
    <phoneticPr fontId="4"/>
  </si>
  <si>
    <t>不　　　　　　　　詳</t>
    <phoneticPr fontId="4"/>
  </si>
  <si>
    <t>人　　員</t>
  </si>
  <si>
    <t>人　　員</t>
    <phoneticPr fontId="4"/>
  </si>
  <si>
    <t>世 帯 数</t>
  </si>
  <si>
    <t>世 帯 数</t>
    <phoneticPr fontId="4"/>
  </si>
  <si>
    <t xml:space="preserve">        　　　　 人</t>
    <phoneticPr fontId="4"/>
  </si>
  <si>
    <t>不　詳</t>
    <phoneticPr fontId="4"/>
  </si>
  <si>
    <t>鉱　業</t>
    <phoneticPr fontId="4"/>
  </si>
  <si>
    <t>漁　業</t>
    <phoneticPr fontId="4"/>
  </si>
  <si>
    <t>林　業</t>
    <phoneticPr fontId="4"/>
  </si>
  <si>
    <t>農　業</t>
    <phoneticPr fontId="4"/>
  </si>
  <si>
    <t>男総数</t>
    <phoneticPr fontId="4"/>
  </si>
  <si>
    <t>女総数</t>
    <phoneticPr fontId="4"/>
  </si>
  <si>
    <t xml:space="preserve">総　　　数 </t>
    <phoneticPr fontId="4"/>
  </si>
  <si>
    <t>　　　　　　　　　　　　　　　　　　　　　　　　　　　　　　　　　＝各年９月３０日現在＝</t>
  </si>
  <si>
    <t>　４ 月</t>
    <phoneticPr fontId="4"/>
  </si>
  <si>
    <t>　５ 月</t>
    <phoneticPr fontId="4"/>
  </si>
  <si>
    <t>　６ 月</t>
    <phoneticPr fontId="4"/>
  </si>
  <si>
    <t>　７ 月</t>
    <phoneticPr fontId="4"/>
  </si>
  <si>
    <t>　８ 月</t>
    <phoneticPr fontId="4"/>
  </si>
  <si>
    <t>　９ 月</t>
    <phoneticPr fontId="4"/>
  </si>
  <si>
    <t>１０ 月</t>
    <phoneticPr fontId="4"/>
  </si>
  <si>
    <t>　１ 月</t>
    <phoneticPr fontId="4"/>
  </si>
  <si>
    <t>　２ 月</t>
    <phoneticPr fontId="4"/>
  </si>
  <si>
    <t>　３ 月</t>
    <phoneticPr fontId="4"/>
  </si>
  <si>
    <t>１３年度</t>
  </si>
  <si>
    <t>１３年度</t>
    <rPh sb="2" eb="4">
      <t>ネンド</t>
    </rPh>
    <phoneticPr fontId="4"/>
  </si>
  <si>
    <t>１８年度</t>
  </si>
  <si>
    <t>　　　３０年度、３５年度、４０年度、４５年度、５０年度、５５年度、６０年度、平成２年度、</t>
    <phoneticPr fontId="4"/>
  </si>
  <si>
    <t>　　　昭和２７年度までは住民登録人口で年度末人口(３月末)、２８年度以降は住民登録人口で</t>
    <rPh sb="3" eb="5">
      <t>ショウワ</t>
    </rPh>
    <phoneticPr fontId="4"/>
  </si>
  <si>
    <t xml:space="preserve">(注)　大正９年度、１４年度、昭和５年度、１０年度、１５年度､２２年度(臨時)、２５年度及び     </t>
    <rPh sb="44" eb="45">
      <t>オヨ</t>
    </rPh>
    <phoneticPr fontId="4"/>
  </si>
  <si>
    <t>　　　７年度、１２年度、１７年度の(　)書は、１０月１日現在の国勢調査による。</t>
    <rPh sb="4" eb="6">
      <t>ネンド</t>
    </rPh>
    <rPh sb="14" eb="16">
      <t>ネンド</t>
    </rPh>
    <phoneticPr fontId="4"/>
  </si>
  <si>
    <t xml:space="preserve">　５　　人口の推移        </t>
    <phoneticPr fontId="4"/>
  </si>
  <si>
    <t xml:space="preserve">　６　　国勢調査          </t>
    <phoneticPr fontId="4"/>
  </si>
  <si>
    <t xml:space="preserve">　　(1)　　世帯と人口      </t>
    <phoneticPr fontId="4"/>
  </si>
  <si>
    <t>　　　　　　　　　　　　　　　　　　　　＝各年１０月１日現在＝</t>
  </si>
  <si>
    <t xml:space="preserve"> 国勢調査人口及び世帯数の推移</t>
  </si>
  <si>
    <t xml:space="preserve">　　(2)　　年齢（３区分）別人口      </t>
    <phoneticPr fontId="4"/>
  </si>
  <si>
    <t>　　　　　　　　　　　　　　　　　　　　　　　　　　　　　　　　　＝各年１０月１日現在＝</t>
  </si>
  <si>
    <t>　　　　　　　　　　　　　　　　　　　　　　　　　　　　　　　　　＝各年１０月１日現在＝</t>
    <phoneticPr fontId="4"/>
  </si>
  <si>
    <t xml:space="preserve">　　(3)　　年齢構造指数      </t>
  </si>
  <si>
    <t xml:space="preserve">　　(4)　　地域別人口及び世帯数      </t>
    <phoneticPr fontId="4"/>
  </si>
  <si>
    <t>歳</t>
    <rPh sb="0" eb="1">
      <t>サイ</t>
    </rPh>
    <phoneticPr fontId="4"/>
  </si>
  <si>
    <t xml:space="preserve">　　(10)　　年齢各歳男女別人口        </t>
    <phoneticPr fontId="4"/>
  </si>
  <si>
    <t>0 ～ 4歳</t>
    <rPh sb="5" eb="6">
      <t>サイ</t>
    </rPh>
    <phoneticPr fontId="4"/>
  </si>
  <si>
    <t>35～39歳</t>
    <rPh sb="5" eb="6">
      <t>サイ</t>
    </rPh>
    <phoneticPr fontId="4"/>
  </si>
  <si>
    <t>70～74歳</t>
    <rPh sb="5" eb="6">
      <t>サイ</t>
    </rPh>
    <phoneticPr fontId="4"/>
  </si>
  <si>
    <t xml:space="preserve">　　(11)　　配偶関係年齢別、男女別１５歳以上人口        </t>
    <phoneticPr fontId="4"/>
  </si>
  <si>
    <t>　　＜総　数＞　　</t>
    <phoneticPr fontId="4"/>
  </si>
  <si>
    <t>有 配 偶</t>
    <phoneticPr fontId="4"/>
  </si>
  <si>
    <t>　　＜　男　＞　　</t>
    <rPh sb="4" eb="5">
      <t>オトコ</t>
    </rPh>
    <phoneticPr fontId="4"/>
  </si>
  <si>
    <t>　　＜　女　＞　　</t>
    <rPh sb="4" eb="5">
      <t>オンナ</t>
    </rPh>
    <phoneticPr fontId="4"/>
  </si>
  <si>
    <t>　15 ～ 19歳</t>
    <rPh sb="8" eb="9">
      <t>サイ</t>
    </rPh>
    <phoneticPr fontId="4"/>
  </si>
  <si>
    <t>85 歳以上</t>
    <rPh sb="3" eb="4">
      <t>サイ</t>
    </rPh>
    <phoneticPr fontId="4"/>
  </si>
  <si>
    <t>一般世帯</t>
    <rPh sb="0" eb="2">
      <t>イッパン</t>
    </rPh>
    <phoneticPr fontId="4"/>
  </si>
  <si>
    <t xml:space="preserve">　　(13)　　労働力状態及び男女別15歳以上人口        </t>
    <phoneticPr fontId="4"/>
  </si>
  <si>
    <t xml:space="preserve">　　(15)　　産業別、男女別１５歳以上就業者数        </t>
    <phoneticPr fontId="4"/>
  </si>
  <si>
    <t xml:space="preserve"> 　－</t>
    <phoneticPr fontId="4"/>
  </si>
  <si>
    <t>平成　 １２ 　年</t>
    <phoneticPr fontId="4"/>
  </si>
  <si>
    <t>平成　 １７ 　年</t>
    <phoneticPr fontId="4"/>
  </si>
  <si>
    <t>昭和   ５０   年</t>
    <phoneticPr fontId="4"/>
  </si>
  <si>
    <t>昭和   ５５   年</t>
    <phoneticPr fontId="4"/>
  </si>
  <si>
    <t>昭和　 ６０　　年</t>
    <rPh sb="8" eb="9">
      <t>ネン</t>
    </rPh>
    <phoneticPr fontId="4"/>
  </si>
  <si>
    <t>構　成　比</t>
    <phoneticPr fontId="4"/>
  </si>
  <si>
    <t>金　融</t>
    <phoneticPr fontId="4"/>
  </si>
  <si>
    <t>保　険</t>
    <phoneticPr fontId="4"/>
  </si>
  <si>
    <t xml:space="preserve">　　(16)　　産業分類別、年齢別１５歳以上就業者数        </t>
    <phoneticPr fontId="4"/>
  </si>
  <si>
    <t>卸売・</t>
    <rPh sb="1" eb="2">
      <t>ウ</t>
    </rPh>
    <phoneticPr fontId="4"/>
  </si>
  <si>
    <t>年       齢</t>
    <phoneticPr fontId="4"/>
  </si>
  <si>
    <t xml:space="preserve">　７　　住民基本台帳人口      </t>
    <phoneticPr fontId="4"/>
  </si>
  <si>
    <t>　　　　　　　　　　　　　　　　　　　　　　　　　　　　　　　　　＝各年３月３１日現在＝</t>
  </si>
  <si>
    <t xml:space="preserve">　８　　人口動態          </t>
    <phoneticPr fontId="4"/>
  </si>
  <si>
    <t>　　＝各月末現在＝</t>
    <rPh sb="3" eb="4">
      <t>カク</t>
    </rPh>
    <rPh sb="4" eb="5">
      <t>ツキ</t>
    </rPh>
    <rPh sb="5" eb="6">
      <t>マツ</t>
    </rPh>
    <rPh sb="6" eb="8">
      <t>ゲンザイ</t>
    </rPh>
    <phoneticPr fontId="4"/>
  </si>
  <si>
    <t>（注）　総人口は年齢不詳を含む。</t>
    <rPh sb="1" eb="2">
      <t>チュウ</t>
    </rPh>
    <rPh sb="4" eb="5">
      <t>ソウ</t>
    </rPh>
    <rPh sb="5" eb="7">
      <t>ジンコウ</t>
    </rPh>
    <rPh sb="8" eb="10">
      <t>ネンレイ</t>
    </rPh>
    <rPh sb="10" eb="12">
      <t>フショウ</t>
    </rPh>
    <rPh sb="13" eb="14">
      <t>フク</t>
    </rPh>
    <phoneticPr fontId="4"/>
  </si>
  <si>
    <t xml:space="preserve">  　　(9)　　年齢（５歳階級）男女別人口        </t>
    <phoneticPr fontId="4"/>
  </si>
  <si>
    <r>
      <t xml:space="preserve">　　(12)　　世帯の種類、世帯人員別、世帯数及び世帯人員      </t>
    </r>
    <r>
      <rPr>
        <sz val="10.5"/>
        <rFont val="ＭＳ 明朝"/>
        <family val="1"/>
        <charset val="128"/>
      </rPr>
      <t xml:space="preserve">  </t>
    </r>
    <phoneticPr fontId="4"/>
  </si>
  <si>
    <t xml:space="preserve">　　(19)　　住宅の所有別世帯数（一般世帯）        </t>
    <phoneticPr fontId="4"/>
  </si>
  <si>
    <t>一般世帯</t>
    <phoneticPr fontId="4"/>
  </si>
  <si>
    <t>総数</t>
    <phoneticPr fontId="4"/>
  </si>
  <si>
    <t>美里・日甜</t>
    <phoneticPr fontId="4"/>
  </si>
  <si>
    <t>鳥里１～４丁目</t>
    <phoneticPr fontId="4"/>
  </si>
  <si>
    <t>新町１～３丁目</t>
    <phoneticPr fontId="4"/>
  </si>
  <si>
    <t>仲町２丁目</t>
    <phoneticPr fontId="4"/>
  </si>
  <si>
    <t>仲１西</t>
    <phoneticPr fontId="4"/>
  </si>
  <si>
    <t>栄町１～４丁目</t>
    <phoneticPr fontId="4"/>
  </si>
  <si>
    <t>東町１～２丁目</t>
    <phoneticPr fontId="4"/>
  </si>
  <si>
    <t>美芳</t>
    <phoneticPr fontId="4"/>
  </si>
  <si>
    <t>三橋町１～２丁目</t>
    <phoneticPr fontId="4"/>
  </si>
  <si>
    <t>三橋南</t>
    <phoneticPr fontId="4"/>
  </si>
  <si>
    <t>青山北</t>
    <phoneticPr fontId="4"/>
  </si>
  <si>
    <t>青山南</t>
    <phoneticPr fontId="4"/>
  </si>
  <si>
    <t>青葉１丁目</t>
    <phoneticPr fontId="4"/>
  </si>
  <si>
    <t>青葉２丁目</t>
    <phoneticPr fontId="4"/>
  </si>
  <si>
    <t>稲美</t>
    <phoneticPr fontId="4"/>
  </si>
  <si>
    <t>旭団地</t>
    <phoneticPr fontId="4"/>
  </si>
  <si>
    <t>東栄・日の出・第１自官舎</t>
    <phoneticPr fontId="4"/>
  </si>
  <si>
    <t>東３条北１～４丁目</t>
    <phoneticPr fontId="4"/>
  </si>
  <si>
    <t>東３条南１～４丁目</t>
    <phoneticPr fontId="4"/>
  </si>
  <si>
    <t>東２条北１～４丁目</t>
    <phoneticPr fontId="4"/>
  </si>
  <si>
    <t>東２条南１～４丁目</t>
    <phoneticPr fontId="4"/>
  </si>
  <si>
    <t>東１条北１～４丁目</t>
    <phoneticPr fontId="4"/>
  </si>
  <si>
    <t>東１条南１～４丁目</t>
    <phoneticPr fontId="4"/>
  </si>
  <si>
    <t>大通北１～４丁目</t>
    <phoneticPr fontId="4"/>
  </si>
  <si>
    <t>大通南１～４丁目</t>
    <phoneticPr fontId="4"/>
  </si>
  <si>
    <t>西１条北１～４丁目</t>
    <phoneticPr fontId="4"/>
  </si>
  <si>
    <t>西１条南１～４丁目</t>
    <phoneticPr fontId="4"/>
  </si>
  <si>
    <t>西２条北１～４丁目</t>
    <phoneticPr fontId="4"/>
  </si>
  <si>
    <t>西２条南１～３丁目</t>
    <phoneticPr fontId="4"/>
  </si>
  <si>
    <t>東４条南２～４丁目</t>
    <phoneticPr fontId="4"/>
  </si>
  <si>
    <t>東１～東４条南５丁目</t>
    <phoneticPr fontId="4"/>
  </si>
  <si>
    <t>元町</t>
    <phoneticPr fontId="4"/>
  </si>
  <si>
    <t>元町北</t>
    <phoneticPr fontId="4"/>
  </si>
  <si>
    <t>野崎団地</t>
    <phoneticPr fontId="4"/>
  </si>
  <si>
    <t>緑ケ丘</t>
    <phoneticPr fontId="4"/>
  </si>
  <si>
    <t>上町</t>
    <phoneticPr fontId="4"/>
  </si>
  <si>
    <t>報徳</t>
    <phoneticPr fontId="4"/>
  </si>
  <si>
    <t>田中</t>
    <phoneticPr fontId="4"/>
  </si>
  <si>
    <t>日並</t>
    <phoneticPr fontId="4"/>
  </si>
  <si>
    <t>古梅</t>
    <phoneticPr fontId="4"/>
  </si>
  <si>
    <t>豊富</t>
    <phoneticPr fontId="4"/>
  </si>
  <si>
    <t>福住</t>
    <phoneticPr fontId="4"/>
  </si>
  <si>
    <t>都橋</t>
    <phoneticPr fontId="4"/>
  </si>
  <si>
    <t>駒生</t>
    <phoneticPr fontId="4"/>
  </si>
  <si>
    <t>野崎</t>
    <phoneticPr fontId="4"/>
  </si>
  <si>
    <t>美富</t>
    <phoneticPr fontId="4"/>
  </si>
  <si>
    <t>豊幌</t>
    <phoneticPr fontId="4"/>
  </si>
  <si>
    <t>登栄</t>
    <phoneticPr fontId="4"/>
  </si>
  <si>
    <t>栄森</t>
    <phoneticPr fontId="4"/>
  </si>
  <si>
    <t>美和</t>
    <phoneticPr fontId="4"/>
  </si>
  <si>
    <t>昭野</t>
    <phoneticPr fontId="4"/>
  </si>
  <si>
    <t>美禽</t>
    <phoneticPr fontId="4"/>
  </si>
  <si>
    <t>豊岡</t>
    <phoneticPr fontId="4"/>
  </si>
  <si>
    <t>高野</t>
    <phoneticPr fontId="4"/>
  </si>
  <si>
    <t>瑞治</t>
    <phoneticPr fontId="4"/>
  </si>
  <si>
    <t>自衛隊</t>
    <phoneticPr fontId="4"/>
  </si>
  <si>
    <t>(８)　　人 口 ピ ラ ミ ッ ド</t>
    <phoneticPr fontId="4"/>
  </si>
  <si>
    <t>仲１東・旭東</t>
    <phoneticPr fontId="4"/>
  </si>
  <si>
    <t xml:space="preserve">      17  年</t>
    <phoneticPr fontId="4"/>
  </si>
  <si>
    <t>T14</t>
    <phoneticPr fontId="4"/>
  </si>
  <si>
    <t>S10</t>
    <phoneticPr fontId="4"/>
  </si>
  <si>
    <t>S15</t>
    <phoneticPr fontId="4"/>
  </si>
  <si>
    <t>S22</t>
    <phoneticPr fontId="4"/>
  </si>
  <si>
    <t>S25</t>
    <phoneticPr fontId="4"/>
  </si>
  <si>
    <t>S30</t>
    <phoneticPr fontId="4"/>
  </si>
  <si>
    <t>S35</t>
  </si>
  <si>
    <t>S40</t>
  </si>
  <si>
    <t>S45</t>
  </si>
  <si>
    <t>S50</t>
  </si>
  <si>
    <t>S55</t>
  </si>
  <si>
    <t>S60</t>
  </si>
  <si>
    <t>H12</t>
    <phoneticPr fontId="4"/>
  </si>
  <si>
    <t>H17</t>
    <phoneticPr fontId="4"/>
  </si>
  <si>
    <t xml:space="preserve">      17  年</t>
    <phoneticPr fontId="4"/>
  </si>
  <si>
    <t>T9</t>
    <phoneticPr fontId="4"/>
  </si>
  <si>
    <t>S5</t>
    <phoneticPr fontId="4"/>
  </si>
  <si>
    <t>H2</t>
    <phoneticPr fontId="4"/>
  </si>
  <si>
    <t>H7</t>
    <phoneticPr fontId="4"/>
  </si>
  <si>
    <t xml:space="preserve">       22   年</t>
    <phoneticPr fontId="4"/>
  </si>
  <si>
    <t>昭和30年</t>
    <phoneticPr fontId="4"/>
  </si>
  <si>
    <t>昭和35年</t>
    <phoneticPr fontId="4"/>
  </si>
  <si>
    <t>昭和40年</t>
  </si>
  <si>
    <t>昭和45年</t>
  </si>
  <si>
    <t>昭和50年</t>
  </si>
  <si>
    <t>昭和55年</t>
  </si>
  <si>
    <t>昭和60年</t>
  </si>
  <si>
    <t>平成２年</t>
    <phoneticPr fontId="4"/>
  </si>
  <si>
    <t>平成７年</t>
    <phoneticPr fontId="4"/>
  </si>
  <si>
    <t>平成12年</t>
    <phoneticPr fontId="4"/>
  </si>
  <si>
    <t>平成17年</t>
    <phoneticPr fontId="4"/>
  </si>
  <si>
    <t>平成22年</t>
  </si>
  <si>
    <t>幼年人口(0～14歳)</t>
    <rPh sb="0" eb="2">
      <t>ヨウネン</t>
    </rPh>
    <rPh sb="2" eb="4">
      <t>ジンコウ</t>
    </rPh>
    <rPh sb="9" eb="10">
      <t>サイ</t>
    </rPh>
    <phoneticPr fontId="4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</si>
  <si>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</si>
  <si>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</si>
  <si>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平成22年</t>
    <rPh sb="0" eb="2">
      <t>ヘイセイ</t>
    </rPh>
    <rPh sb="4" eb="5">
      <t>ネン</t>
    </rPh>
    <phoneticPr fontId="4"/>
  </si>
  <si>
    <t xml:space="preserve">         人</t>
  </si>
  <si>
    <t>女</t>
    <phoneticPr fontId="4"/>
  </si>
  <si>
    <t>男</t>
    <phoneticPr fontId="4"/>
  </si>
  <si>
    <t>総数</t>
    <phoneticPr fontId="4"/>
  </si>
  <si>
    <t>平　成　22　年</t>
    <phoneticPr fontId="4"/>
  </si>
  <si>
    <t>平　成　17　年</t>
    <phoneticPr fontId="4"/>
  </si>
  <si>
    <t>平　成　17　年</t>
  </si>
  <si>
    <t xml:space="preserve">     人</t>
  </si>
  <si>
    <t xml:space="preserve">   　人</t>
  </si>
  <si>
    <t>　　－</t>
  </si>
  <si>
    <t>　　－</t>
    <phoneticPr fontId="4"/>
  </si>
  <si>
    <t>　　－</t>
    <phoneticPr fontId="4"/>
  </si>
  <si>
    <t xml:space="preserve">          人</t>
  </si>
  <si>
    <t>－</t>
    <phoneticPr fontId="4"/>
  </si>
  <si>
    <t>－</t>
    <phoneticPr fontId="4"/>
  </si>
  <si>
    <t>平成　22　年</t>
    <phoneticPr fontId="4"/>
  </si>
  <si>
    <t>４</t>
  </si>
  <si>
    <t>夫婦のみ</t>
    <rPh sb="0" eb="2">
      <t>フウフ</t>
    </rPh>
    <phoneticPr fontId="1"/>
  </si>
  <si>
    <t>夫婦と子供</t>
    <rPh sb="0" eb="2">
      <t>フウフ</t>
    </rPh>
    <rPh sb="3" eb="5">
      <t>コドモ</t>
    </rPh>
    <phoneticPr fontId="1"/>
  </si>
  <si>
    <t>男親と子供</t>
    <rPh sb="0" eb="2">
      <t>オトコオヤ</t>
    </rPh>
    <rPh sb="3" eb="5">
      <t>コドモ</t>
    </rPh>
    <phoneticPr fontId="1"/>
  </si>
  <si>
    <t>女親と子供</t>
    <rPh sb="0" eb="2">
      <t>オンナオヤ</t>
    </rPh>
    <rPh sb="3" eb="5">
      <t>コドモ</t>
    </rPh>
    <phoneticPr fontId="1"/>
  </si>
  <si>
    <t>Ｈ１７</t>
  </si>
  <si>
    <t>Ｈ１２</t>
  </si>
  <si>
    <t>Ｈ　７</t>
  </si>
  <si>
    <t>Ｈ　２</t>
  </si>
  <si>
    <t>S６０</t>
  </si>
  <si>
    <t>S５５</t>
  </si>
  <si>
    <t>S５０</t>
  </si>
  <si>
    <t>第１次</t>
    <rPh sb="0" eb="1">
      <t>ダイ</t>
    </rPh>
    <rPh sb="2" eb="3">
      <t>ジ</t>
    </rPh>
    <phoneticPr fontId="1"/>
  </si>
  <si>
    <t>Ｓ４５</t>
  </si>
  <si>
    <t>Ｓ５０</t>
  </si>
  <si>
    <t>Ｓ５５</t>
  </si>
  <si>
    <t>Ｓ６０</t>
  </si>
  <si>
    <t>Ｈ２</t>
  </si>
  <si>
    <t>Ｈ７</t>
  </si>
  <si>
    <t>農業</t>
    <rPh sb="0" eb="2">
      <t>ノウギョウ</t>
    </rPh>
    <phoneticPr fontId="1"/>
  </si>
  <si>
    <t>林業</t>
    <rPh sb="0" eb="2">
      <t>リンギョウ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</si>
  <si>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</si>
  <si>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</si>
  <si>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不詳</t>
    <rPh sb="0" eb="2">
      <t>フショウ</t>
    </rPh>
    <phoneticPr fontId="1"/>
  </si>
  <si>
    <t>卸・小売業</t>
    <rPh sb="0" eb="1">
      <t>オロシ</t>
    </rPh>
    <rPh sb="2" eb="5">
      <t>コウリギョウ</t>
    </rPh>
    <phoneticPr fontId="1"/>
  </si>
  <si>
    <t>金融・保険</t>
    <rPh sb="0" eb="2">
      <t>キンユウ</t>
    </rPh>
    <rPh sb="3" eb="5">
      <t>ホケン</t>
    </rPh>
    <phoneticPr fontId="1"/>
  </si>
  <si>
    <t>不動産</t>
    <rPh sb="0" eb="3">
      <t>フドウサン</t>
    </rPh>
    <phoneticPr fontId="1"/>
  </si>
  <si>
    <t>電気・ガス・水道</t>
    <rPh sb="0" eb="2">
      <t>デンキ</t>
    </rPh>
    <rPh sb="6" eb="8">
      <t>スイドウ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</si>
  <si>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</si>
  <si>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</si>
  <si>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会社などの役員</t>
    <rPh sb="0" eb="2">
      <t>カイシャ</t>
    </rPh>
    <rPh sb="5" eb="7">
      <t>ヤクイン</t>
    </rPh>
    <phoneticPr fontId="2"/>
  </si>
  <si>
    <t>雇人のある業主</t>
    <rPh sb="0" eb="1">
      <t>ヤト</t>
    </rPh>
    <rPh sb="1" eb="2">
      <t>ニン</t>
    </rPh>
    <rPh sb="5" eb="7">
      <t>ギョウシュ</t>
    </rPh>
    <phoneticPr fontId="2"/>
  </si>
  <si>
    <t>雇人のない業主</t>
    <rPh sb="0" eb="1">
      <t>ヤト</t>
    </rPh>
    <rPh sb="1" eb="2">
      <t>ニン</t>
    </rPh>
    <rPh sb="5" eb="7">
      <t>ギョウシュ</t>
    </rPh>
    <phoneticPr fontId="2"/>
  </si>
  <si>
    <t>家族従業者</t>
    <rPh sb="0" eb="2">
      <t>カゾク</t>
    </rPh>
    <rPh sb="2" eb="5">
      <t>ジュウギョウシャ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</si>
  <si>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</si>
  <si>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Ｓ30</t>
    <phoneticPr fontId="4"/>
  </si>
  <si>
    <t>Ｓ35</t>
    <phoneticPr fontId="4"/>
  </si>
  <si>
    <t>Ｓ40</t>
    <phoneticPr fontId="4"/>
  </si>
  <si>
    <t>Ｓ45</t>
    <phoneticPr fontId="4"/>
  </si>
  <si>
    <t>Ｓ50</t>
    <phoneticPr fontId="4"/>
  </si>
  <si>
    <t>Ｓ55</t>
    <phoneticPr fontId="4"/>
  </si>
  <si>
    <t>Ｓ60</t>
    <phoneticPr fontId="4"/>
  </si>
  <si>
    <t>Ｈ２</t>
    <phoneticPr fontId="4"/>
  </si>
  <si>
    <t>Ｈ７</t>
    <phoneticPr fontId="4"/>
  </si>
  <si>
    <t>平成　2　年</t>
  </si>
  <si>
    <t>平成　7　年</t>
  </si>
  <si>
    <t>平成 12 年</t>
  </si>
  <si>
    <t>平成 17 年</t>
  </si>
  <si>
    <t>人</t>
  </si>
  <si>
    <t>平成 22 年</t>
    <phoneticPr fontId="4"/>
  </si>
  <si>
    <t>平成　 ２２ 　年</t>
    <phoneticPr fontId="4"/>
  </si>
  <si>
    <t>狩猟業</t>
    <phoneticPr fontId="4"/>
  </si>
  <si>
    <t>農　　業</t>
    <phoneticPr fontId="4"/>
  </si>
  <si>
    <t>電気・ｶﾞｽ
・水道業</t>
    <rPh sb="8" eb="11">
      <t>スイドウギョウ</t>
    </rPh>
    <phoneticPr fontId="4"/>
  </si>
  <si>
    <t xml:space="preserve">　　(18)　　年齢別、男女別１５歳以上就業者及び通学者        </t>
    <rPh sb="17" eb="18">
      <t>サイ</t>
    </rPh>
    <rPh sb="18" eb="20">
      <t>イジョウ</t>
    </rPh>
    <phoneticPr fontId="4"/>
  </si>
  <si>
    <t>昭　和   ５５   年</t>
  </si>
  <si>
    <t>昭　和   ６０   年</t>
  </si>
  <si>
    <t>平　成 　１２ 　年</t>
  </si>
  <si>
    <t>平　成 　１７　　年</t>
  </si>
  <si>
    <t>　　 40年</t>
    <phoneticPr fontId="4"/>
  </si>
  <si>
    <t>　　 45年</t>
    <phoneticPr fontId="4"/>
  </si>
  <si>
    <t>　　 50年</t>
    <phoneticPr fontId="4"/>
  </si>
  <si>
    <t>　　 55年</t>
    <phoneticPr fontId="4"/>
  </si>
  <si>
    <t>　　 60年</t>
    <phoneticPr fontId="4"/>
  </si>
  <si>
    <t xml:space="preserve"> 平成２年</t>
    <phoneticPr fontId="4"/>
  </si>
  <si>
    <t xml:space="preserve"> 　　７年</t>
    <phoneticPr fontId="4"/>
  </si>
  <si>
    <t xml:space="preserve">     12年</t>
    <phoneticPr fontId="4"/>
  </si>
  <si>
    <t xml:space="preserve">     17年</t>
    <phoneticPr fontId="4"/>
  </si>
  <si>
    <t xml:space="preserve">     22年</t>
    <phoneticPr fontId="4"/>
  </si>
  <si>
    <t>人口集中
地　　区</t>
    <rPh sb="5" eb="6">
      <t>チ</t>
    </rPh>
    <rPh sb="8" eb="9">
      <t>ク</t>
    </rPh>
    <phoneticPr fontId="4"/>
  </si>
  <si>
    <t>総人口</t>
    <phoneticPr fontId="4"/>
  </si>
  <si>
    <t>総面積</t>
    <phoneticPr fontId="4"/>
  </si>
  <si>
    <t xml:space="preserve"> (Ａ)</t>
    <phoneticPr fontId="4"/>
  </si>
  <si>
    <t xml:space="preserve"> (Ｂ)</t>
    <phoneticPr fontId="4"/>
  </si>
  <si>
    <t>(Ａ)
－
（Ｂ）</t>
    <phoneticPr fontId="4"/>
  </si>
  <si>
    <t xml:space="preserve"> (Ｄ)</t>
    <phoneticPr fontId="4"/>
  </si>
  <si>
    <t>総　　　　　　　　　　数　　　</t>
    <phoneticPr fontId="4"/>
  </si>
  <si>
    <t>地　　　　　　　　　　域</t>
    <phoneticPr fontId="4"/>
  </si>
  <si>
    <t>▲1.5</t>
    <phoneticPr fontId="4"/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</si>
  <si>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</si>
  <si>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</si>
  <si>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</si>
  <si>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</si>
  <si>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  24  年</t>
  </si>
  <si>
    <t>平成  ９  年</t>
    <rPh sb="0" eb="2">
      <t>ヘイセイ</t>
    </rPh>
    <phoneticPr fontId="4"/>
  </si>
  <si>
    <t>平成  9 年度</t>
    <rPh sb="0" eb="2">
      <t>ヘイセイ</t>
    </rPh>
    <rPh sb="7" eb="8">
      <t>ド</t>
    </rPh>
    <phoneticPr fontId="4"/>
  </si>
  <si>
    <t xml:space="preserve">     10 年度</t>
    <phoneticPr fontId="4"/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</si>
  <si>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</si>
  <si>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</si>
  <si>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</si>
  <si>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</si>
  <si>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</si>
  <si>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</si>
  <si>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</si>
  <si>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</si>
  <si>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</si>
  <si>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</si>
  <si>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</si>
  <si>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</si>
  <si>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▲0.9</t>
    <phoneticPr fontId="4"/>
  </si>
  <si>
    <t>▲0.7</t>
    <phoneticPr fontId="4"/>
  </si>
  <si>
    <t>▲0.5</t>
    <phoneticPr fontId="4"/>
  </si>
  <si>
    <t>▲0.3</t>
    <phoneticPr fontId="4"/>
  </si>
  <si>
    <t>▲1.1</t>
    <phoneticPr fontId="4"/>
  </si>
  <si>
    <t>石狩振興局</t>
    <rPh sb="0" eb="2">
      <t>イシカリ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</si>
  <si>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</si>
  <si>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</si>
  <si>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</si>
  <si>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</si>
  <si>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</si>
  <si>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5">
      <t>シンコウキョク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</si>
  <si>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</si>
  <si>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
総合振興局</t>
    <rPh sb="6" eb="8">
      <t>ソウゴウ</t>
    </rPh>
    <rPh sb="8" eb="11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</si>
  <si>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</si>
  <si>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</si>
  <si>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</si>
  <si>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</si>
  <si>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</si>
  <si>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当該年齢
人 員 数</t>
    <rPh sb="0" eb="2">
      <t>トウガイ</t>
    </rPh>
    <rPh sb="2" eb="4">
      <t>ネンレイ</t>
    </rPh>
    <rPh sb="5" eb="6">
      <t>ジン</t>
    </rPh>
    <rPh sb="7" eb="8">
      <t>イン</t>
    </rPh>
    <rPh sb="9" eb="10">
      <t>スウ</t>
    </rPh>
    <phoneticPr fontId="4"/>
  </si>
  <si>
    <t>人 員 数</t>
    <rPh sb="4" eb="5">
      <t>スウ</t>
    </rPh>
    <phoneticPr fontId="4"/>
  </si>
  <si>
    <t>Ｈ２２</t>
    <phoneticPr fontId="4"/>
  </si>
  <si>
    <t>Ｈ２２</t>
    <phoneticPr fontId="1"/>
  </si>
  <si>
    <t>電気･ガス
･水道業</t>
    <phoneticPr fontId="4"/>
  </si>
  <si>
    <t>不動産業・
物品賃貸業</t>
    <rPh sb="6" eb="8">
      <t>ブッピン</t>
    </rPh>
    <rPh sb="8" eb="11">
      <t>チンタイギョウ</t>
    </rPh>
    <phoneticPr fontId="4"/>
  </si>
  <si>
    <t>正規雇用</t>
    <rPh sb="0" eb="2">
      <t>セイキ</t>
    </rPh>
    <rPh sb="2" eb="4">
      <t>コヨウ</t>
    </rPh>
    <phoneticPr fontId="4"/>
  </si>
  <si>
    <t>派遣職員</t>
    <rPh sb="0" eb="2">
      <t>ハケン</t>
    </rPh>
    <rPh sb="2" eb="4">
      <t>ショクイン</t>
    </rPh>
    <phoneticPr fontId="4"/>
  </si>
  <si>
    <t>パート等</t>
    <rPh sb="3" eb="4">
      <t>トウ</t>
    </rPh>
    <phoneticPr fontId="4"/>
  </si>
  <si>
    <t xml:space="preserve"> 　  人</t>
  </si>
  <si>
    <t>正規雇用</t>
    <rPh sb="0" eb="2">
      <t>セイキ</t>
    </rPh>
    <rPh sb="2" eb="4">
      <t>コヨウ</t>
    </rPh>
    <phoneticPr fontId="2"/>
  </si>
  <si>
    <t>派遣職員</t>
    <rPh sb="0" eb="2">
      <t>ハケン</t>
    </rPh>
    <rPh sb="2" eb="4">
      <t>ショクイン</t>
    </rPh>
    <phoneticPr fontId="2"/>
  </si>
  <si>
    <t>ﾊﾟｰﾄ･ｱﾙﾊﾞｲﾄ等</t>
    <rPh sb="11" eb="12">
      <t>トウ</t>
    </rPh>
    <phoneticPr fontId="2"/>
  </si>
  <si>
    <t>不詳</t>
    <rPh sb="0" eb="2">
      <t>フショウ</t>
    </rPh>
    <phoneticPr fontId="4"/>
  </si>
  <si>
    <t>(注)　平成２４年度は外国人を含む。</t>
    <rPh sb="1" eb="2">
      <t>チュウ</t>
    </rPh>
    <rPh sb="4" eb="6">
      <t>ヘイセイ</t>
    </rPh>
    <rPh sb="8" eb="10">
      <t>ネンド</t>
    </rPh>
    <rPh sb="11" eb="14">
      <t>ガイコクジン</t>
    </rPh>
    <rPh sb="15" eb="16">
      <t>フク</t>
    </rPh>
    <phoneticPr fontId="4"/>
  </si>
  <si>
    <r>
      <t>　10　　道内広域生活圏別人口移動状況</t>
    </r>
    <r>
      <rPr>
        <sz val="10.5"/>
        <rFont val="ＭＳ 明朝"/>
        <family val="1"/>
        <charset val="128"/>
      </rPr>
      <t xml:space="preserve">        </t>
    </r>
    <phoneticPr fontId="4"/>
  </si>
  <si>
    <t>区　　　分</t>
    <phoneticPr fontId="4"/>
  </si>
  <si>
    <t>転　　　　　　　　入</t>
    <phoneticPr fontId="4"/>
  </si>
  <si>
    <t>転　　　　　　　　出</t>
    <phoneticPr fontId="4"/>
  </si>
  <si>
    <t>２３年度</t>
    <phoneticPr fontId="4"/>
  </si>
  <si>
    <t>総　 　数</t>
    <phoneticPr fontId="4"/>
  </si>
  <si>
    <t>道　 　外</t>
    <phoneticPr fontId="4"/>
  </si>
  <si>
    <t>全　 　道</t>
    <phoneticPr fontId="4"/>
  </si>
  <si>
    <t>町村計</t>
    <phoneticPr fontId="4"/>
  </si>
  <si>
    <t>※　平成１８年度以前の移動状況は、市町村合併前の支庁(現在の総合振興局･振興局)管内で記載。</t>
    <rPh sb="2" eb="4">
      <t>ヘイセイ</t>
    </rPh>
    <rPh sb="6" eb="8">
      <t>ネンド</t>
    </rPh>
    <rPh sb="8" eb="10">
      <t>イゼン</t>
    </rPh>
    <rPh sb="11" eb="13">
      <t>イドウ</t>
    </rPh>
    <rPh sb="13" eb="15">
      <t>ジョウキョウ</t>
    </rPh>
    <rPh sb="17" eb="20">
      <t>シチョウソン</t>
    </rPh>
    <rPh sb="20" eb="23">
      <t>ガッペイマエ</t>
    </rPh>
    <rPh sb="24" eb="26">
      <t>シチョウ</t>
    </rPh>
    <rPh sb="27" eb="29">
      <t>ゲンザイ</t>
    </rPh>
    <rPh sb="30" eb="32">
      <t>ソウゴウ</t>
    </rPh>
    <rPh sb="32" eb="35">
      <t>シンコウキョク</t>
    </rPh>
    <rPh sb="36" eb="39">
      <t>シンコウキョク</t>
    </rPh>
    <rPh sb="40" eb="42">
      <t>カンナイ</t>
    </rPh>
    <rPh sb="43" eb="45">
      <t>キサイ</t>
    </rPh>
    <phoneticPr fontId="4"/>
  </si>
  <si>
    <t>　　幌加内町及び幌延町の２町は、平成２２年４月１日に所管の総合出先機関が変更されたため、
　それぞれ次の区分により記載した。
　　　幌加内町：平成１８年度以前…空知総合振興局。平成２３年度…上川総合振興局
　　　幌 延 町：平成１８年度以前…留萌総合振興局。平成２３年度…宗谷総合振興局</t>
    <rPh sb="2" eb="6">
      <t>ホロカナイチョウ</t>
    </rPh>
    <rPh sb="6" eb="7">
      <t>オヨ</t>
    </rPh>
    <rPh sb="8" eb="11">
      <t>ホロノベチョウ</t>
    </rPh>
    <rPh sb="13" eb="14">
      <t>チョウ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ショカン</t>
    </rPh>
    <rPh sb="29" eb="31">
      <t>ソウゴウ</t>
    </rPh>
    <rPh sb="31" eb="33">
      <t>デサキ</t>
    </rPh>
    <rPh sb="33" eb="35">
      <t>キカン</t>
    </rPh>
    <rPh sb="36" eb="38">
      <t>ヘンコウ</t>
    </rPh>
    <rPh sb="50" eb="51">
      <t>ツギ</t>
    </rPh>
    <rPh sb="52" eb="54">
      <t>クブン</t>
    </rPh>
    <rPh sb="57" eb="59">
      <t>キサイ</t>
    </rPh>
    <rPh sb="66" eb="70">
      <t>ホロカナイチョウ</t>
    </rPh>
    <rPh sb="71" eb="73">
      <t>ヘイセイ</t>
    </rPh>
    <rPh sb="75" eb="77">
      <t>ネンド</t>
    </rPh>
    <rPh sb="77" eb="79">
      <t>イゼン</t>
    </rPh>
    <rPh sb="80" eb="82">
      <t>ソラチ</t>
    </rPh>
    <rPh sb="82" eb="84">
      <t>ソウゴウ</t>
    </rPh>
    <rPh sb="84" eb="87">
      <t>シンコウキョク</t>
    </rPh>
    <rPh sb="88" eb="90">
      <t>ヘイセイ</t>
    </rPh>
    <rPh sb="92" eb="94">
      <t>ネンド</t>
    </rPh>
    <rPh sb="95" eb="97">
      <t>カミカワ</t>
    </rPh>
    <rPh sb="97" eb="99">
      <t>ソウゴウ</t>
    </rPh>
    <rPh sb="99" eb="102">
      <t>シンコウキョク</t>
    </rPh>
    <rPh sb="121" eb="123">
      <t>ルモイ</t>
    </rPh>
    <rPh sb="136" eb="138">
      <t>ソウヤ</t>
    </rPh>
    <phoneticPr fontId="4"/>
  </si>
  <si>
    <t>昭和　32  年</t>
  </si>
  <si>
    <t xml:space="preserve">      33  年</t>
  </si>
  <si>
    <t xml:space="preserve">      34  年</t>
  </si>
  <si>
    <t xml:space="preserve">      35  年</t>
  </si>
  <si>
    <t xml:space="preserve">      36  年</t>
  </si>
  <si>
    <t xml:space="preserve">      37  年</t>
  </si>
  <si>
    <t xml:space="preserve">      38  年</t>
  </si>
  <si>
    <t xml:space="preserve">      39  年</t>
  </si>
  <si>
    <t xml:space="preserve">      40  年</t>
  </si>
  <si>
    <t xml:space="preserve">      41  年</t>
  </si>
  <si>
    <t xml:space="preserve">      42  年</t>
  </si>
  <si>
    <t xml:space="preserve">      43  年</t>
  </si>
  <si>
    <t xml:space="preserve">      44  年</t>
  </si>
  <si>
    <t xml:space="preserve">      45  年</t>
  </si>
  <si>
    <t xml:space="preserve">      46  年</t>
  </si>
  <si>
    <t xml:space="preserve">      47  年</t>
  </si>
  <si>
    <t xml:space="preserve">      48  年</t>
  </si>
  <si>
    <t xml:space="preserve">      49  年</t>
  </si>
  <si>
    <t xml:space="preserve">      50  年</t>
  </si>
  <si>
    <t xml:space="preserve">      51  年</t>
  </si>
  <si>
    <t xml:space="preserve">      52  年</t>
  </si>
  <si>
    <t xml:space="preserve">    　53  年</t>
  </si>
  <si>
    <t xml:space="preserve">      54  年</t>
  </si>
  <si>
    <t xml:space="preserve">      56  年</t>
  </si>
  <si>
    <t>▲9.0　　　　　　</t>
  </si>
  <si>
    <t>　▲2.8</t>
  </si>
  <si>
    <t>　▲4.6</t>
  </si>
  <si>
    <t>　▲3.0</t>
  </si>
  <si>
    <t>　▲2.2</t>
  </si>
  <si>
    <t>　▲1.6</t>
  </si>
  <si>
    <t>　▲0.3</t>
  </si>
  <si>
    <t>　▲0.7</t>
  </si>
  <si>
    <t>　▲0.2</t>
  </si>
  <si>
    <t>　　　55  年</t>
  </si>
  <si>
    <t>　　　57  年</t>
  </si>
  <si>
    <t>昭和  58  年</t>
    <rPh sb="0" eb="2">
      <t>ショウワ</t>
    </rPh>
    <phoneticPr fontId="5"/>
  </si>
  <si>
    <t xml:space="preserve">      59  年</t>
  </si>
  <si>
    <t xml:space="preserve">      60  年</t>
  </si>
  <si>
    <t xml:space="preserve">      61  年</t>
  </si>
  <si>
    <t xml:space="preserve">      62  年</t>
  </si>
  <si>
    <t xml:space="preserve">      63  年</t>
  </si>
  <si>
    <t>平成  元  年</t>
  </si>
  <si>
    <t xml:space="preserve">      ２  年</t>
  </si>
  <si>
    <t xml:space="preserve">      ３  年</t>
  </si>
  <si>
    <t xml:space="preserve">      ４  年</t>
  </si>
  <si>
    <t xml:space="preserve">      ５  年</t>
  </si>
  <si>
    <t xml:space="preserve">      ６  年</t>
  </si>
  <si>
    <t xml:space="preserve">      ７  年</t>
  </si>
  <si>
    <t xml:space="preserve">      ８  年</t>
  </si>
  <si>
    <t>　▲0.6</t>
  </si>
  <si>
    <t>　▲0.1</t>
  </si>
  <si>
    <t>　▲0.5</t>
  </si>
  <si>
    <t>　▲1.1</t>
  </si>
  <si>
    <t>　▲0.8</t>
  </si>
  <si>
    <t>　▲0.9</t>
  </si>
  <si>
    <t>　▲1.4</t>
  </si>
  <si>
    <t>　▲582</t>
    <phoneticPr fontId="4"/>
  </si>
  <si>
    <t>　▲345</t>
    <phoneticPr fontId="4"/>
  </si>
  <si>
    <t>▲1,056</t>
    <phoneticPr fontId="4"/>
  </si>
  <si>
    <t>▲1,373</t>
    <phoneticPr fontId="4"/>
  </si>
  <si>
    <t>　▲236</t>
    <phoneticPr fontId="4"/>
  </si>
  <si>
    <t>　 ▲17</t>
    <phoneticPr fontId="4"/>
  </si>
  <si>
    <t>　 ▲95</t>
    <phoneticPr fontId="4"/>
  </si>
  <si>
    <t>　▲128</t>
    <phoneticPr fontId="4"/>
  </si>
  <si>
    <t>　 ▲87</t>
    <phoneticPr fontId="4"/>
  </si>
  <si>
    <t xml:space="preserve"> 　▲33</t>
    <phoneticPr fontId="4"/>
  </si>
  <si>
    <t>　▲228</t>
    <phoneticPr fontId="4"/>
  </si>
  <si>
    <t>　▲107</t>
    <phoneticPr fontId="4"/>
  </si>
  <si>
    <t>　▲278</t>
    <phoneticPr fontId="4"/>
  </si>
  <si>
    <t>　▲226</t>
    <phoneticPr fontId="4"/>
  </si>
  <si>
    <t>　▲274</t>
    <phoneticPr fontId="4"/>
  </si>
  <si>
    <t>　▲299</t>
    <phoneticPr fontId="4"/>
  </si>
  <si>
    <t>　▲173</t>
    <phoneticPr fontId="4"/>
  </si>
  <si>
    <t>　▲145</t>
    <phoneticPr fontId="4"/>
  </si>
  <si>
    <t>　▲178</t>
    <phoneticPr fontId="4"/>
  </si>
  <si>
    <t>　▲117</t>
    <phoneticPr fontId="4"/>
  </si>
  <si>
    <t>　▲187</t>
    <phoneticPr fontId="4"/>
  </si>
  <si>
    <t>昭和 31 年度</t>
    <phoneticPr fontId="4"/>
  </si>
  <si>
    <t xml:space="preserve">     32 年度</t>
    <phoneticPr fontId="4"/>
  </si>
  <si>
    <t xml:space="preserve">     33 年度</t>
  </si>
  <si>
    <t xml:space="preserve">     34 年度</t>
  </si>
  <si>
    <t xml:space="preserve">     35 年度</t>
  </si>
  <si>
    <t xml:space="preserve">     36 年度</t>
  </si>
  <si>
    <t xml:space="preserve">     37 年度</t>
  </si>
  <si>
    <t xml:space="preserve">     38 年度</t>
  </si>
  <si>
    <t xml:space="preserve">     39 年度</t>
  </si>
  <si>
    <t xml:space="preserve">     40 年度</t>
  </si>
  <si>
    <t xml:space="preserve">     41 年度</t>
  </si>
  <si>
    <t xml:space="preserve">     42 年度</t>
  </si>
  <si>
    <t xml:space="preserve">     43 年度</t>
  </si>
  <si>
    <t xml:space="preserve">     44 年度</t>
  </si>
  <si>
    <t xml:space="preserve">     45 年度</t>
  </si>
  <si>
    <t xml:space="preserve">     46 年度</t>
  </si>
  <si>
    <t xml:space="preserve">     47 年度</t>
  </si>
  <si>
    <t xml:space="preserve">     48 年度</t>
  </si>
  <si>
    <t xml:space="preserve">     49 年度</t>
  </si>
  <si>
    <t xml:space="preserve">     50 年度</t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</si>
  <si>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</si>
  <si>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</si>
  <si>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</si>
  <si>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</si>
  <si>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</si>
  <si>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</si>
  <si>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</si>
  <si>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</si>
  <si>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</si>
  <si>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</si>
  <si>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</si>
  <si>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</si>
  <si>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</si>
  <si>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 2 年度</t>
    <rPh sb="9" eb="10">
      <t>ド</t>
    </rPh>
    <phoneticPr fontId="4"/>
  </si>
  <si>
    <t xml:space="preserve">      3 年度</t>
    <rPh sb="9" eb="10">
      <t>ド</t>
    </rPh>
    <phoneticPr fontId="4"/>
  </si>
  <si>
    <t xml:space="preserve">      4 年度</t>
    <rPh sb="9" eb="10">
      <t>ド</t>
    </rPh>
    <phoneticPr fontId="4"/>
  </si>
  <si>
    <t xml:space="preserve">      5 年度</t>
    <rPh sb="9" eb="10">
      <t>ド</t>
    </rPh>
    <phoneticPr fontId="4"/>
  </si>
  <si>
    <t xml:space="preserve">      6 年度</t>
    <rPh sb="9" eb="10">
      <t>ド</t>
    </rPh>
    <phoneticPr fontId="4"/>
  </si>
  <si>
    <t xml:space="preserve">      7 年度</t>
    <rPh sb="9" eb="10">
      <t>ド</t>
    </rPh>
    <phoneticPr fontId="4"/>
  </si>
  <si>
    <t xml:space="preserve">      8 年度</t>
    <rPh sb="9" eb="10">
      <t>ド</t>
    </rPh>
    <phoneticPr fontId="4"/>
  </si>
  <si>
    <t>第３次産業</t>
    <phoneticPr fontId="4"/>
  </si>
  <si>
    <t>林業
狩猟業</t>
    <rPh sb="3" eb="5">
      <t>シュリョウ</t>
    </rPh>
    <rPh sb="5" eb="6">
      <t>ギョウ</t>
    </rPh>
    <phoneticPr fontId="4"/>
  </si>
  <si>
    <t>漁業
水産養殖業</t>
    <rPh sb="3" eb="4">
      <t>ミズ</t>
    </rPh>
    <rPh sb="4" eb="5">
      <t>セン</t>
    </rPh>
    <rPh sb="5" eb="8">
      <t>ヨウショクギョウ</t>
    </rPh>
    <phoneticPr fontId="4"/>
  </si>
  <si>
    <t>鉱　業</t>
    <phoneticPr fontId="4"/>
  </si>
  <si>
    <t>建設業</t>
    <phoneticPr fontId="4"/>
  </si>
  <si>
    <t>製造業</t>
    <phoneticPr fontId="4"/>
  </si>
  <si>
    <t>卸・小売業</t>
    <phoneticPr fontId="4"/>
  </si>
  <si>
    <t>金融・
保険業</t>
    <phoneticPr fontId="4"/>
  </si>
  <si>
    <t>不動産業</t>
    <phoneticPr fontId="4"/>
  </si>
  <si>
    <t>運輸・
通信業</t>
    <phoneticPr fontId="4"/>
  </si>
  <si>
    <t>ｻｰﾋﾞｽ業</t>
    <phoneticPr fontId="4"/>
  </si>
  <si>
    <t>公　務</t>
    <phoneticPr fontId="4"/>
  </si>
  <si>
    <t>分類不能
の産業</t>
    <phoneticPr fontId="4"/>
  </si>
  <si>
    <t>総人口</t>
    <rPh sb="0" eb="3">
      <t>ソウジンコウ</t>
    </rPh>
    <phoneticPr fontId="4"/>
  </si>
  <si>
    <t>運輸･通信</t>
    <rPh sb="0" eb="2">
      <t>ウンユ</t>
    </rPh>
    <rPh sb="3" eb="5">
      <t>ツウシン</t>
    </rPh>
    <phoneticPr fontId="1"/>
  </si>
  <si>
    <t>資料：　財務グループ</t>
    <phoneticPr fontId="4"/>
  </si>
  <si>
    <t>資料：　財務グループ</t>
    <phoneticPr fontId="4"/>
  </si>
  <si>
    <t>　　　各年９月末現在による。また、平成２４年度以降の住民登録人口･世帯数には外国人を含む。</t>
    <rPh sb="3" eb="5">
      <t>カクネン</t>
    </rPh>
    <rPh sb="17" eb="19">
      <t>ヘイセイ</t>
    </rPh>
    <rPh sb="21" eb="23">
      <t>ネンド</t>
    </rPh>
    <rPh sb="23" eb="25">
      <t>イコウ</t>
    </rPh>
    <rPh sb="26" eb="28">
      <t>ジュウミン</t>
    </rPh>
    <rPh sb="28" eb="30">
      <t>トウロク</t>
    </rPh>
    <rPh sb="30" eb="32">
      <t>ジンコウ</t>
    </rPh>
    <rPh sb="33" eb="36">
      <t>セタイスウ</t>
    </rPh>
    <rPh sb="38" eb="41">
      <t>ガイコクジン</t>
    </rPh>
    <rPh sb="42" eb="43">
      <t>フク</t>
    </rPh>
    <phoneticPr fontId="4"/>
  </si>
  <si>
    <t>世　　帯</t>
    <rPh sb="0" eb="1">
      <t>ヨ</t>
    </rPh>
    <rPh sb="3" eb="4">
      <t>オビ</t>
    </rPh>
    <phoneticPr fontId="4"/>
  </si>
  <si>
    <t>（注）　総数には、区分不詳を含む。</t>
    <rPh sb="1" eb="2">
      <t>チュウ</t>
    </rPh>
    <rPh sb="4" eb="6">
      <t>ソウスウ</t>
    </rPh>
    <rPh sb="9" eb="11">
      <t>クブン</t>
    </rPh>
    <rPh sb="11" eb="13">
      <t>フショウ</t>
    </rPh>
    <rPh sb="14" eb="15">
      <t>フク</t>
    </rPh>
    <phoneticPr fontId="4"/>
  </si>
  <si>
    <t xml:space="preserve">　　(17)　　産業、従業上の地位（８区分）別１５歳以上就業者数      </t>
    <phoneticPr fontId="4"/>
  </si>
  <si>
    <t>（注）　総数には不詳を含む。</t>
    <rPh sb="1" eb="2">
      <t>チュウ</t>
    </rPh>
    <rPh sb="4" eb="6">
      <t>ソウスウ</t>
    </rPh>
    <rPh sb="8" eb="10">
      <t>フショウ</t>
    </rPh>
    <rPh sb="11" eb="12">
      <t>フク</t>
    </rPh>
    <phoneticPr fontId="4"/>
  </si>
  <si>
    <t xml:space="preserve">　　(14)　　家族類型別一般世帯数及び人員数        </t>
    <rPh sb="13" eb="15">
      <t>イッパン</t>
    </rPh>
    <rPh sb="22" eb="23">
      <t>スウ</t>
    </rPh>
    <phoneticPr fontId="4"/>
  </si>
  <si>
    <t>非親族を含む世帯</t>
    <rPh sb="4" eb="5">
      <t>フク</t>
    </rPh>
    <rPh sb="6" eb="8">
      <t>セタイ</t>
    </rPh>
    <phoneticPr fontId="4"/>
  </si>
  <si>
    <t>単独世帯</t>
    <rPh sb="2" eb="4">
      <t>セタイ</t>
    </rPh>
    <phoneticPr fontId="4"/>
  </si>
  <si>
    <t xml:space="preserve">      27  年</t>
    <phoneticPr fontId="4"/>
  </si>
  <si>
    <t>平　成　27　年</t>
    <phoneticPr fontId="4"/>
  </si>
  <si>
    <t xml:space="preserve">     27年</t>
    <phoneticPr fontId="4"/>
  </si>
  <si>
    <t>　　　　　　　　　　　　　　　　　　　　　　　　　　　　　　　 ＝平成２７年１０月１日現在＝</t>
    <phoneticPr fontId="4"/>
  </si>
  <si>
    <t>美園団地・旧第２自官舎</t>
    <rPh sb="5" eb="6">
      <t>キュウ</t>
    </rPh>
    <phoneticPr fontId="4"/>
  </si>
  <si>
    <t>　＝平成２７年１０月１日現在＝</t>
    <phoneticPr fontId="4"/>
  </si>
  <si>
    <t>平成27年</t>
    <rPh sb="0" eb="2">
      <t>ヘイセイ</t>
    </rPh>
    <rPh sb="4" eb="5">
      <t>ネン</t>
    </rPh>
    <phoneticPr fontId="4"/>
  </si>
  <si>
    <t>　　＝平成２７年１０月１日現在＝</t>
    <phoneticPr fontId="4"/>
  </si>
  <si>
    <t>　　＝平成２７年１０月１日現在＝</t>
    <phoneticPr fontId="4"/>
  </si>
  <si>
    <t>平　成　27　年</t>
    <phoneticPr fontId="4"/>
  </si>
  <si>
    <t>平成　27　年</t>
    <phoneticPr fontId="4"/>
  </si>
  <si>
    <t>-</t>
    <phoneticPr fontId="4"/>
  </si>
  <si>
    <t>都市計画地域</t>
    <phoneticPr fontId="4"/>
  </si>
  <si>
    <t>都市計画地域外</t>
    <phoneticPr fontId="4"/>
  </si>
  <si>
    <t xml:space="preserve">　　(6)　　都市計画地域内、外別人口        </t>
    <phoneticPr fontId="4"/>
  </si>
  <si>
    <t>H22</t>
    <phoneticPr fontId="4"/>
  </si>
  <si>
    <t>H27</t>
    <phoneticPr fontId="4"/>
  </si>
  <si>
    <t xml:space="preserve">       27   年</t>
    <phoneticPr fontId="4"/>
  </si>
  <si>
    <t>平成27年</t>
    <phoneticPr fontId="4"/>
  </si>
  <si>
    <t xml:space="preserve"> ＝平成２７年１０月１日現在＝</t>
    <phoneticPr fontId="4"/>
  </si>
  <si>
    <t>Ｈ２７</t>
    <phoneticPr fontId="4"/>
  </si>
  <si>
    <t>平成　 ２７ 　年</t>
    <phoneticPr fontId="4"/>
  </si>
  <si>
    <t xml:space="preserve">    －</t>
    <phoneticPr fontId="4"/>
  </si>
  <si>
    <t>　　　　　　　　　　　　　　　　　　　　　　　　　　　　　　　　＝平成２７年１０月１日現在＝</t>
    <phoneticPr fontId="4"/>
  </si>
  <si>
    <t>　　　　　　　　　　　＝平成２７年１０月１日現在＝</t>
    <phoneticPr fontId="4"/>
  </si>
  <si>
    <t xml:space="preserve">      25  年</t>
    <phoneticPr fontId="4"/>
  </si>
  <si>
    <t xml:space="preserve">      26  年</t>
    <phoneticPr fontId="4"/>
  </si>
  <si>
    <t xml:space="preserve">      27  年</t>
    <phoneticPr fontId="4"/>
  </si>
  <si>
    <t xml:space="preserve">      28  年</t>
    <phoneticPr fontId="4"/>
  </si>
  <si>
    <t xml:space="preserve">      29  年</t>
    <phoneticPr fontId="4"/>
  </si>
  <si>
    <t>平成  14  年</t>
    <rPh sb="0" eb="2">
      <t>ヘイセイ</t>
    </rPh>
    <phoneticPr fontId="4"/>
  </si>
  <si>
    <t>平成 14 年度</t>
    <rPh sb="0" eb="2">
      <t>ヘイセイ</t>
    </rPh>
    <rPh sb="7" eb="8">
      <t>ド</t>
    </rPh>
    <phoneticPr fontId="4"/>
  </si>
  <si>
    <t xml:space="preserve">     24 年度</t>
    <phoneticPr fontId="4"/>
  </si>
  <si>
    <t xml:space="preserve">     25 年度</t>
    <phoneticPr fontId="4"/>
  </si>
  <si>
    <t xml:space="preserve">     26 年度</t>
    <phoneticPr fontId="4"/>
  </si>
  <si>
    <t xml:space="preserve">     27 年度</t>
    <phoneticPr fontId="4"/>
  </si>
  <si>
    <t xml:space="preserve">     28 年度</t>
    <phoneticPr fontId="4"/>
  </si>
  <si>
    <t xml:space="preserve">     29 年度</t>
    <phoneticPr fontId="4"/>
  </si>
  <si>
    <t>－</t>
    <phoneticPr fontId="4"/>
  </si>
  <si>
    <t>　９　　月別人口動態 （平成２９年度）</t>
    <phoneticPr fontId="4"/>
  </si>
  <si>
    <t>２８年度</t>
    <phoneticPr fontId="4"/>
  </si>
  <si>
    <t>昭和 ５ 年度</t>
    <phoneticPr fontId="4"/>
  </si>
  <si>
    <t>６</t>
    <phoneticPr fontId="4"/>
  </si>
  <si>
    <t>昭和 33 年度</t>
    <rPh sb="0" eb="1">
      <t>ショウワ</t>
    </rPh>
    <rPh sb="5" eb="6">
      <t>ネン</t>
    </rPh>
    <rPh sb="6" eb="7">
      <t>ド</t>
    </rPh>
    <phoneticPr fontId="4"/>
  </si>
  <si>
    <t>昭和 61 年度</t>
    <rPh sb="0" eb="2">
      <t>ショウワ</t>
    </rPh>
    <rPh sb="6" eb="7">
      <t>ネン</t>
    </rPh>
    <rPh sb="7" eb="8">
      <t>ド</t>
    </rPh>
    <phoneticPr fontId="4"/>
  </si>
  <si>
    <t>平成 26 年度</t>
    <rPh sb="0" eb="2">
      <t>ヘイセイ</t>
    </rPh>
    <rPh sb="6" eb="7">
      <t>ネン</t>
    </rPh>
    <rPh sb="7" eb="8">
      <t>ド</t>
    </rPh>
    <phoneticPr fontId="4"/>
  </si>
  <si>
    <t xml:space="preserve">         人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</si>
  <si>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</si>
  <si>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</si>
  <si>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(C)
－
（D）</t>
    <phoneticPr fontId="4"/>
  </si>
  <si>
    <t>人口集中
地　　区</t>
    <rPh sb="0" eb="2">
      <t>ジンコウ</t>
    </rPh>
    <rPh sb="2" eb="4">
      <t>シュウチュウ</t>
    </rPh>
    <rPh sb="5" eb="6">
      <t>チ</t>
    </rPh>
    <rPh sb="8" eb="9">
      <t>ク</t>
    </rPh>
    <phoneticPr fontId="4"/>
  </si>
  <si>
    <t xml:space="preserve">   人／ｋ㎡</t>
    <phoneticPr fontId="4"/>
  </si>
  <si>
    <t>昭　和　55　年</t>
    <rPh sb="0" eb="1">
      <t>アキラ</t>
    </rPh>
    <rPh sb="2" eb="3">
      <t>ワ</t>
    </rPh>
    <rPh sb="7" eb="8">
      <t>ネン</t>
    </rPh>
    <phoneticPr fontId="4"/>
  </si>
  <si>
    <t>平　成　12　年</t>
    <phoneticPr fontId="4"/>
  </si>
  <si>
    <t>平成　17　年</t>
    <phoneticPr fontId="4"/>
  </si>
  <si>
    <t>平成　12　年</t>
    <phoneticPr fontId="4"/>
  </si>
  <si>
    <t>平成 27 年</t>
    <phoneticPr fontId="4"/>
  </si>
  <si>
    <t>第２次</t>
    <rPh sb="0" eb="1">
      <t>ダイ</t>
    </rPh>
    <rPh sb="2" eb="3">
      <t>ジ</t>
    </rPh>
    <phoneticPr fontId="1"/>
  </si>
  <si>
    <t>第３次</t>
    <rPh sb="0" eb="1">
      <t>ダイ</t>
    </rPh>
    <rPh sb="2" eb="3">
      <t>ジ</t>
    </rPh>
    <phoneticPr fontId="1"/>
  </si>
  <si>
    <t>Ｈ２７</t>
    <phoneticPr fontId="1"/>
  </si>
  <si>
    <t>漁業</t>
    <rPh sb="0" eb="2">
      <t>ギョギョウ</t>
    </rPh>
    <phoneticPr fontId="1"/>
  </si>
  <si>
    <t>　＝平成２７年１０月１日現在＝</t>
    <phoneticPr fontId="4"/>
  </si>
  <si>
    <t>昭和３０年</t>
    <rPh sb="0" eb="2">
      <t>ショウワ</t>
    </rPh>
    <rPh sb="4" eb="5">
      <t>ネン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</si>
  <si>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</si>
  <si>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</si>
  <si>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</si>
  <si>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</si>
  <si>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</si>
  <si>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</si>
  <si>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</si>
  <si>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</si>
  <si>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</si>
  <si>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</si>
  <si>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</si>
  <si>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</si>
  <si>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</si>
  <si>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</si>
  <si>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</si>
  <si>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</si>
  <si>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</si>
  <si>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</si>
  <si>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</si>
  <si>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</si>
  <si>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100～</t>
    <phoneticPr fontId="4"/>
  </si>
  <si>
    <t>昭和５０年</t>
    <rPh sb="0" eb="2">
      <t>ショウワ</t>
    </rPh>
    <rPh sb="4" eb="5">
      <t>ネン</t>
    </rPh>
    <phoneticPr fontId="4"/>
  </si>
  <si>
    <t>0～4　</t>
    <phoneticPr fontId="4"/>
  </si>
  <si>
    <t>5～9　</t>
    <phoneticPr fontId="4"/>
  </si>
  <si>
    <t>100  ～</t>
    <phoneticPr fontId="4"/>
  </si>
  <si>
    <t>平成１２年</t>
    <rPh sb="0" eb="2">
      <t>ヘイセイ</t>
    </rPh>
    <rPh sb="4" eb="5">
      <t>ネン</t>
    </rPh>
    <phoneticPr fontId="4"/>
  </si>
  <si>
    <t>平成２7年</t>
    <rPh sb="0" eb="2">
      <t>ヘイセイ</t>
    </rPh>
    <rPh sb="4" eb="5">
      <t>ネン</t>
    </rPh>
    <phoneticPr fontId="4"/>
  </si>
  <si>
    <t>平成　 ２　年</t>
    <phoneticPr fontId="4"/>
  </si>
  <si>
    <t>平成　 ７ 　年</t>
    <phoneticPr fontId="4"/>
  </si>
  <si>
    <t>不動産</t>
    <phoneticPr fontId="4"/>
  </si>
  <si>
    <t>運　輸</t>
    <phoneticPr fontId="4"/>
  </si>
  <si>
    <t>電気・ガス</t>
  </si>
  <si>
    <t>通　信</t>
    <phoneticPr fontId="4"/>
  </si>
  <si>
    <t>水　　道</t>
    <phoneticPr fontId="4"/>
  </si>
  <si>
    <t xml:space="preserve">    －</t>
    <phoneticPr fontId="4"/>
  </si>
  <si>
    <t>自市町村</t>
  </si>
  <si>
    <t>他市町村</t>
    <phoneticPr fontId="4"/>
  </si>
  <si>
    <t>平　成   ２   年</t>
    <rPh sb="0" eb="1">
      <t>ヘイ</t>
    </rPh>
    <rPh sb="2" eb="3">
      <t>セイ</t>
    </rPh>
    <phoneticPr fontId="4"/>
  </si>
  <si>
    <t>平　成  　７　  年</t>
  </si>
  <si>
    <t>平　成 　２２　　年</t>
    <phoneticPr fontId="4"/>
  </si>
  <si>
    <t>平　成 　２７　　年</t>
    <phoneticPr fontId="4"/>
  </si>
  <si>
    <t>療育病院・旧緑の苑</t>
    <rPh sb="0" eb="2">
      <t>リョウイク</t>
    </rPh>
    <rPh sb="2" eb="4">
      <t>ビョウイン</t>
    </rPh>
    <rPh sb="5" eb="6">
      <t>キュウ</t>
    </rPh>
    <phoneticPr fontId="4"/>
  </si>
  <si>
    <t>　　　</t>
    <phoneticPr fontId="4"/>
  </si>
  <si>
    <t>資料：　財務グループ</t>
    <phoneticPr fontId="4"/>
  </si>
  <si>
    <t>資料：　財務グループ</t>
    <phoneticPr fontId="4"/>
  </si>
  <si>
    <t>療育病院・旧緑の苑</t>
    <phoneticPr fontId="4"/>
  </si>
  <si>
    <t xml:space="preserve">         　人</t>
  </si>
  <si>
    <t xml:space="preserve">           人</t>
  </si>
  <si>
    <t xml:space="preserve">       ％</t>
  </si>
  <si>
    <t xml:space="preserve">       人</t>
  </si>
  <si>
    <t xml:space="preserve">　　(5)　　地域別人口の推移      </t>
    <phoneticPr fontId="4"/>
  </si>
  <si>
    <t xml:space="preserve">　　(7)　　人口集中地区人口      </t>
    <phoneticPr fontId="4"/>
  </si>
  <si>
    <t xml:space="preserve">       人</t>
    <phoneticPr fontId="4"/>
  </si>
  <si>
    <t xml:space="preserve">     ％</t>
    <phoneticPr fontId="4"/>
  </si>
  <si>
    <t xml:space="preserve">   　 ｋ㎡</t>
    <phoneticPr fontId="4"/>
  </si>
  <si>
    <t xml:space="preserve">      ｋ㎡</t>
    <phoneticPr fontId="4"/>
  </si>
  <si>
    <t xml:space="preserve">      世帯</t>
  </si>
  <si>
    <t>（注）平成７年以降は、１人の準世帯及び会社などの寄宿舎の項は再掲の数値。</t>
    <rPh sb="1" eb="2">
      <t>チュウ</t>
    </rPh>
    <rPh sb="3" eb="5">
      <t>ヘイセイ</t>
    </rPh>
    <rPh sb="6" eb="9">
      <t>ネンイコウ</t>
    </rPh>
    <rPh sb="12" eb="13">
      <t>ニン</t>
    </rPh>
    <rPh sb="14" eb="17">
      <t>ジュンセタイ</t>
    </rPh>
    <rPh sb="17" eb="18">
      <t>オヨ</t>
    </rPh>
    <rPh sb="19" eb="21">
      <t>カイシャ</t>
    </rPh>
    <rPh sb="24" eb="27">
      <t>キシュクシャ</t>
    </rPh>
    <rPh sb="28" eb="29">
      <t>コウ</t>
    </rPh>
    <rPh sb="30" eb="32">
      <t>サイケイ</t>
    </rPh>
    <rPh sb="33" eb="35">
      <t>スウチ</t>
    </rPh>
    <phoneticPr fontId="4"/>
  </si>
  <si>
    <t xml:space="preserve">     ％</t>
  </si>
  <si>
    <t xml:space="preserve">     畳</t>
  </si>
  <si>
    <t xml:space="preserve">   人</t>
  </si>
  <si>
    <t xml:space="preserve">      人</t>
  </si>
  <si>
    <t>Ｈ12</t>
    <phoneticPr fontId="4"/>
  </si>
  <si>
    <t>Ｈ17</t>
    <phoneticPr fontId="4"/>
  </si>
  <si>
    <t>Ｈ22</t>
    <phoneticPr fontId="4"/>
  </si>
  <si>
    <t>Ｈ27</t>
    <phoneticPr fontId="4"/>
  </si>
  <si>
    <t>Ｈ29</t>
    <phoneticPr fontId="4"/>
  </si>
  <si>
    <t>（注）　総数は、年齢・配偶関係不詳を含む。</t>
    <rPh sb="1" eb="2">
      <t>チュウ</t>
    </rPh>
    <rPh sb="4" eb="6">
      <t>ソウスウ</t>
    </rPh>
    <rPh sb="8" eb="10">
      <t>ネンレイ</t>
    </rPh>
    <rPh sb="11" eb="13">
      <t>ハイグウ</t>
    </rPh>
    <rPh sb="13" eb="15">
      <t>カンケイ</t>
    </rPh>
    <rPh sb="15" eb="17">
      <t>フショウ</t>
    </rPh>
    <rPh sb="18" eb="19">
      <t>フク</t>
    </rPh>
    <phoneticPr fontId="4"/>
  </si>
  <si>
    <t>不　詳</t>
    <rPh sb="0" eb="1">
      <t>フ</t>
    </rPh>
    <rPh sb="2" eb="3">
      <t>ショウ</t>
    </rPh>
    <phoneticPr fontId="4"/>
  </si>
  <si>
    <t>（注）　総数は、年齢不詳を含む。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</si>
</sst>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#,##0;&quot;▲ &quot;#,##0"/>
    <numFmt numFmtId="177" formatCode="_ * #,##0.0_ ;_ * \-#,##0.0_ ;_ * &quot;-&quot;?_ ;_ @_ "/>
    <numFmt numFmtId="178" formatCode="0.0;&quot;▲ &quot;0.0"/>
    <numFmt numFmtId="179" formatCode="0.00_ "/>
    <numFmt numFmtId="180" formatCode="0.000_ "/>
    <numFmt numFmtId="181" formatCode="#,##0.00_ "/>
    <numFmt numFmtId="182" formatCode="#,##0.0;&quot;▲ &quot;#,##0.0"/>
    <numFmt numFmtId="183" formatCode="\(#,##0\)"/>
    <numFmt numFmtId="184" formatCode="\(#,##0.0\)"/>
    <numFmt numFmtId="185" formatCode="0.0"/>
    <numFmt numFmtId="186" formatCode="_ * #,##0.0_ ;_ * \-#,##0.0_ ;_ * &quot;-&quot;_ ;_ @_ "/>
    <numFmt numFmtId="187" formatCode="_ * #,##0.00_ ;_ * \-#,##0.00_ ;_ * &quot;-&quot;_ ;_ @_ "/>
    <numFmt numFmtId="188" formatCode="_ * #,##0.00_ ;_ * \-#,##0.00_ ;_ * &quot;-&quot;?_ ;_ @_ "/>
    <numFmt numFmtId="189" formatCode="#,##0.000_ "/>
    <numFmt numFmtId="190" formatCode="0.00_);[Red]\(0.00\)"/>
  </numFmts>
  <fonts count="19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8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justify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center" vertical="top" wrapText="1"/>
    </xf>
    <xf numFmtId="41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justify" vertical="top" wrapText="1"/>
    </xf>
    <xf numFmtId="41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distributed" vertical="top" wrapText="1" justifyLastLine="1"/>
    </xf>
    <xf numFmtId="0" fontId="1" fillId="0" borderId="27" xfId="0" applyFont="1" applyBorder="1" applyAlignment="1">
      <alignment horizontal="distributed" vertical="top" wrapText="1" justifyLastLine="1"/>
    </xf>
    <xf numFmtId="41" fontId="1" fillId="0" borderId="15" xfId="0" applyNumberFormat="1" applyFont="1" applyBorder="1" applyAlignment="1">
      <alignment horizontal="right" wrapText="1"/>
    </xf>
    <xf numFmtId="41" fontId="1" fillId="0" borderId="31" xfId="0" applyNumberFormat="1" applyFont="1" applyBorder="1" applyAlignment="1">
      <alignment horizontal="right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8" xfId="0" applyNumberFormat="1" applyFont="1" applyBorder="1" applyAlignment="1">
      <alignment horizontal="center" wrapText="1"/>
    </xf>
    <xf numFmtId="41" fontId="1" fillId="0" borderId="31" xfId="0" applyNumberFormat="1" applyFont="1" applyBorder="1" applyAlignment="1">
      <alignment horizontal="center" wrapText="1"/>
    </xf>
    <xf numFmtId="41" fontId="1" fillId="0" borderId="32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distributed" vertical="center" wrapText="1" justifyLastLine="1"/>
    </xf>
    <xf numFmtId="0" fontId="1" fillId="0" borderId="31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distributed" wrapText="1"/>
    </xf>
    <xf numFmtId="41" fontId="1" fillId="0" borderId="0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right" wrapText="1"/>
    </xf>
    <xf numFmtId="41" fontId="1" fillId="0" borderId="15" xfId="0" applyNumberFormat="1" applyFont="1" applyBorder="1" applyAlignment="1">
      <alignment horizontal="center"/>
    </xf>
    <xf numFmtId="41" fontId="1" fillId="0" borderId="25" xfId="0" applyNumberFormat="1" applyFont="1" applyBorder="1" applyAlignment="1">
      <alignment horizontal="center" wrapText="1"/>
    </xf>
    <xf numFmtId="41" fontId="1" fillId="0" borderId="33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distributed" wrapText="1" justifyLastLine="1"/>
    </xf>
    <xf numFmtId="0" fontId="1" fillId="0" borderId="27" xfId="0" applyFont="1" applyBorder="1" applyAlignment="1">
      <alignment horizontal="distributed" wrapText="1" justifyLastLine="1"/>
    </xf>
    <xf numFmtId="0" fontId="1" fillId="0" borderId="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1" fillId="0" borderId="26" xfId="0" applyFont="1" applyBorder="1" applyAlignment="1">
      <alignment horizontal="distributed" wrapText="1"/>
    </xf>
    <xf numFmtId="0" fontId="1" fillId="0" borderId="41" xfId="0" applyFont="1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justify" wrapText="1"/>
    </xf>
    <xf numFmtId="0" fontId="1" fillId="0" borderId="28" xfId="0" applyFont="1" applyBorder="1" applyAlignment="1">
      <alignment horizontal="justify" wrapText="1"/>
    </xf>
    <xf numFmtId="0" fontId="1" fillId="0" borderId="27" xfId="0" applyFont="1" applyBorder="1" applyAlignment="1">
      <alignment horizontal="justify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distributed" wrapText="1" justifyLastLine="1"/>
    </xf>
    <xf numFmtId="41" fontId="1" fillId="0" borderId="39" xfId="0" applyNumberFormat="1" applyFont="1" applyBorder="1" applyAlignment="1">
      <alignment horizontal="center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0" xfId="0" applyFont="1" applyAlignment="1">
      <alignment horizontal="left"/>
    </xf>
    <xf numFmtId="41" fontId="1" fillId="0" borderId="2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right"/>
    </xf>
    <xf numFmtId="41" fontId="1" fillId="0" borderId="22" xfId="0" applyNumberFormat="1" applyFont="1" applyBorder="1" applyAlignment="1">
      <alignment horizontal="right"/>
    </xf>
    <xf numFmtId="178" fontId="1" fillId="0" borderId="44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44" xfId="0" applyNumberFormat="1" applyFont="1" applyBorder="1" applyAlignment="1">
      <alignment horizontal="right" wrapText="1"/>
    </xf>
    <xf numFmtId="178" fontId="1" fillId="0" borderId="16" xfId="0" applyNumberFormat="1" applyFont="1" applyBorder="1" applyAlignment="1">
      <alignment horizontal="right" wrapText="1"/>
    </xf>
    <xf numFmtId="177" fontId="1" fillId="0" borderId="2" xfId="0" applyNumberFormat="1" applyFont="1" applyBorder="1" applyAlignment="1">
      <alignment horizontal="center" wrapText="1"/>
    </xf>
    <xf numFmtId="177" fontId="1" fillId="0" borderId="10" xfId="0" applyNumberFormat="1" applyFont="1" applyBorder="1" applyAlignment="1">
      <alignment horizontal="center" wrapText="1"/>
    </xf>
    <xf numFmtId="177" fontId="1" fillId="0" borderId="39" xfId="0" applyNumberFormat="1" applyFont="1" applyBorder="1" applyAlignment="1">
      <alignment horizontal="center" wrapText="1"/>
    </xf>
    <xf numFmtId="177" fontId="1" fillId="0" borderId="40" xfId="0" applyNumberFormat="1" applyFont="1" applyBorder="1" applyAlignment="1">
      <alignment horizontal="center" wrapText="1"/>
    </xf>
    <xf numFmtId="176" fontId="1" fillId="0" borderId="43" xfId="0" applyNumberFormat="1" applyFont="1" applyBorder="1" applyAlignment="1">
      <alignment horizontal="right" wrapText="1"/>
    </xf>
    <xf numFmtId="0" fontId="1" fillId="0" borderId="48" xfId="0" applyFont="1" applyBorder="1" applyAlignment="1">
      <alignment horizontal="distributed" wrapText="1"/>
    </xf>
    <xf numFmtId="0" fontId="1" fillId="0" borderId="49" xfId="0" applyFont="1" applyBorder="1" applyAlignment="1">
      <alignment horizontal="distributed" wrapText="1"/>
    </xf>
    <xf numFmtId="0" fontId="8" fillId="0" borderId="24" xfId="0" applyFont="1" applyBorder="1" applyAlignment="1">
      <alignment horizontal="distributed" wrapText="1"/>
    </xf>
    <xf numFmtId="0" fontId="8" fillId="0" borderId="47" xfId="0" applyFont="1" applyBorder="1" applyAlignment="1">
      <alignment horizontal="distributed" wrapText="1"/>
    </xf>
    <xf numFmtId="176" fontId="1" fillId="0" borderId="45" xfId="0" applyNumberFormat="1" applyFont="1" applyBorder="1" applyAlignment="1">
      <alignment horizontal="right" wrapText="1"/>
    </xf>
    <xf numFmtId="43" fontId="1" fillId="0" borderId="5" xfId="0" applyNumberFormat="1" applyFont="1" applyBorder="1" applyAlignment="1">
      <alignment horizontal="center" wrapText="1"/>
    </xf>
    <xf numFmtId="0" fontId="1" fillId="0" borderId="42" xfId="0" quotePrefix="1" applyFont="1" applyBorder="1" applyAlignment="1">
      <alignment horizontal="center" wrapText="1"/>
    </xf>
    <xf numFmtId="0" fontId="1" fillId="0" borderId="30" xfId="0" quotePrefix="1" applyFont="1" applyBorder="1" applyAlignment="1">
      <alignment horizontal="center" wrapText="1"/>
    </xf>
    <xf numFmtId="177" fontId="1" fillId="0" borderId="5" xfId="0" applyNumberFormat="1" applyFont="1" applyBorder="1" applyAlignment="1">
      <alignment horizontal="center" wrapText="1"/>
    </xf>
    <xf numFmtId="177" fontId="1" fillId="0" borderId="33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shrinkToFit="1"/>
    </xf>
    <xf numFmtId="49" fontId="1" fillId="0" borderId="28" xfId="0" applyNumberFormat="1" applyFont="1" applyBorder="1" applyAlignment="1">
      <alignment horizontal="center" wrapText="1"/>
    </xf>
    <xf numFmtId="49" fontId="1" fillId="0" borderId="30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shrinkToFit="1"/>
    </xf>
    <xf numFmtId="41" fontId="3" fillId="0" borderId="7" xfId="0" applyNumberFormat="1" applyFont="1" applyBorder="1" applyAlignment="1">
      <alignment horizontal="right" vertical="top" wrapText="1"/>
    </xf>
    <xf numFmtId="0" fontId="1" fillId="0" borderId="6" xfId="0" applyNumberFormat="1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wrapText="1"/>
    </xf>
    <xf numFmtId="0" fontId="1" fillId="0" borderId="28" xfId="0" applyNumberFormat="1" applyFont="1" applyBorder="1" applyAlignment="1">
      <alignment horizontal="center" wrapText="1"/>
    </xf>
    <xf numFmtId="0" fontId="1" fillId="0" borderId="2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0" xfId="0" applyFont="1" applyBorder="1" applyAlignment="1">
      <alignment horizontal="left" wrapText="1"/>
    </xf>
    <xf numFmtId="41" fontId="3" fillId="0" borderId="8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shrinkToFit="1"/>
    </xf>
    <xf numFmtId="41" fontId="1" fillId="0" borderId="21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right" wrapText="1"/>
    </xf>
    <xf numFmtId="41" fontId="1" fillId="0" borderId="52" xfId="0" applyNumberFormat="1" applyFont="1" applyBorder="1" applyAlignment="1">
      <alignment horizontal="right" wrapText="1"/>
    </xf>
    <xf numFmtId="177" fontId="1" fillId="0" borderId="15" xfId="0" applyNumberFormat="1" applyFont="1" applyBorder="1" applyAlignment="1">
      <alignment horizontal="center" wrapText="1"/>
    </xf>
    <xf numFmtId="43" fontId="1" fillId="0" borderId="15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justify" wrapText="1"/>
    </xf>
    <xf numFmtId="177" fontId="1" fillId="0" borderId="25" xfId="0" applyNumberFormat="1" applyFont="1" applyBorder="1" applyAlignment="1">
      <alignment horizontal="center" wrapText="1"/>
    </xf>
    <xf numFmtId="177" fontId="1" fillId="0" borderId="31" xfId="0" applyNumberFormat="1" applyFont="1" applyBorder="1" applyAlignment="1">
      <alignment horizontal="center" wrapText="1"/>
    </xf>
    <xf numFmtId="182" fontId="1" fillId="0" borderId="15" xfId="0" applyNumberFormat="1" applyFont="1" applyBorder="1" applyAlignment="1">
      <alignment horizontal="right" wrapText="1" indent="1"/>
    </xf>
    <xf numFmtId="182" fontId="1" fillId="0" borderId="2" xfId="0" applyNumberFormat="1" applyFont="1" applyBorder="1" applyAlignment="1">
      <alignment horizontal="right" wrapText="1" indent="1"/>
    </xf>
    <xf numFmtId="182" fontId="1" fillId="0" borderId="39" xfId="0" applyNumberFormat="1" applyFont="1" applyBorder="1" applyAlignment="1">
      <alignment horizontal="right" indent="1"/>
    </xf>
    <xf numFmtId="0" fontId="1" fillId="0" borderId="1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54" xfId="0" applyFont="1" applyBorder="1" applyAlignment="1">
      <alignment horizontal="distributed" wrapText="1"/>
    </xf>
    <xf numFmtId="0" fontId="1" fillId="0" borderId="55" xfId="0" applyFont="1" applyBorder="1" applyAlignment="1">
      <alignment horizontal="distributed" vertical="center" wrapText="1"/>
    </xf>
    <xf numFmtId="41" fontId="1" fillId="0" borderId="5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top" wrapText="1"/>
    </xf>
    <xf numFmtId="41" fontId="12" fillId="0" borderId="39" xfId="0" applyNumberFormat="1" applyFont="1" applyBorder="1" applyAlignment="1">
      <alignment horizontal="center"/>
    </xf>
    <xf numFmtId="178" fontId="12" fillId="0" borderId="45" xfId="0" applyNumberFormat="1" applyFont="1" applyBorder="1" applyAlignment="1">
      <alignment horizontal="right" wrapText="1"/>
    </xf>
    <xf numFmtId="178" fontId="12" fillId="0" borderId="23" xfId="0" applyNumberFormat="1" applyFont="1" applyBorder="1" applyAlignment="1">
      <alignment horizontal="right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25" xfId="0" applyNumberFormat="1" applyFont="1" applyBorder="1" applyAlignment="1">
      <alignment horizontal="left" wrapText="1"/>
    </xf>
    <xf numFmtId="41" fontId="1" fillId="0" borderId="15" xfId="0" applyNumberFormat="1" applyFont="1" applyBorder="1" applyAlignment="1">
      <alignment horizontal="left" wrapText="1"/>
    </xf>
    <xf numFmtId="41" fontId="12" fillId="0" borderId="2" xfId="0" applyNumberFormat="1" applyFont="1" applyBorder="1" applyAlignment="1">
      <alignment horizontal="center" wrapText="1"/>
    </xf>
    <xf numFmtId="177" fontId="12" fillId="0" borderId="10" xfId="0" applyNumberFormat="1" applyFont="1" applyBorder="1" applyAlignment="1">
      <alignment horizontal="center" wrapText="1"/>
    </xf>
    <xf numFmtId="41" fontId="12" fillId="0" borderId="15" xfId="0" applyNumberFormat="1" applyFont="1" applyBorder="1" applyAlignment="1">
      <alignment horizontal="center" wrapText="1"/>
    </xf>
    <xf numFmtId="177" fontId="12" fillId="0" borderId="5" xfId="0" applyNumberFormat="1" applyFont="1" applyBorder="1" applyAlignment="1">
      <alignment horizontal="center" wrapText="1"/>
    </xf>
    <xf numFmtId="41" fontId="12" fillId="0" borderId="5" xfId="0" applyNumberFormat="1" applyFont="1" applyBorder="1" applyAlignment="1">
      <alignment horizontal="center" wrapText="1"/>
    </xf>
    <xf numFmtId="0" fontId="12" fillId="0" borderId="0" xfId="0" applyFont="1" applyAlignment="1">
      <alignment horizontal="justify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2" fillId="0" borderId="2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41" fontId="12" fillId="0" borderId="39" xfId="0" applyNumberFormat="1" applyFont="1" applyBorder="1" applyAlignment="1">
      <alignment horizontal="center" wrapText="1"/>
    </xf>
    <xf numFmtId="41" fontId="12" fillId="0" borderId="44" xfId="0" applyNumberFormat="1" applyFont="1" applyBorder="1" applyAlignment="1">
      <alignment horizontal="right" wrapText="1"/>
    </xf>
    <xf numFmtId="41" fontId="12" fillId="0" borderId="10" xfId="0" applyNumberFormat="1" applyFont="1" applyBorder="1" applyAlignment="1">
      <alignment horizontal="right" wrapText="1"/>
    </xf>
    <xf numFmtId="0" fontId="1" fillId="0" borderId="0" xfId="0" applyFont="1" applyAlignment="1"/>
    <xf numFmtId="0" fontId="12" fillId="2" borderId="0" xfId="0" applyFont="1" applyFill="1" applyAlignment="1">
      <alignment horizontal="justify"/>
    </xf>
    <xf numFmtId="0" fontId="12" fillId="2" borderId="0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justify" vertical="top" wrapText="1"/>
    </xf>
    <xf numFmtId="0" fontId="12" fillId="2" borderId="24" xfId="0" applyFont="1" applyFill="1" applyBorder="1" applyAlignment="1">
      <alignment horizontal="justify" vertical="top" wrapText="1"/>
    </xf>
    <xf numFmtId="0" fontId="12" fillId="2" borderId="21" xfId="0" applyFont="1" applyFill="1" applyBorder="1" applyAlignment="1">
      <alignment horizontal="justify" vertical="top" wrapText="1"/>
    </xf>
    <xf numFmtId="0" fontId="13" fillId="2" borderId="7" xfId="0" applyFont="1" applyFill="1" applyBorder="1" applyAlignment="1">
      <alignment horizontal="right" vertical="top" wrapText="1"/>
    </xf>
    <xf numFmtId="0" fontId="13" fillId="2" borderId="8" xfId="0" applyFont="1" applyFill="1" applyBorder="1" applyAlignment="1">
      <alignment horizontal="right" vertical="top" wrapText="1"/>
    </xf>
    <xf numFmtId="0" fontId="12" fillId="2" borderId="18" xfId="0" applyFont="1" applyFill="1" applyBorder="1" applyAlignment="1">
      <alignment horizontal="justify" wrapText="1"/>
    </xf>
    <xf numFmtId="0" fontId="12" fillId="2" borderId="47" xfId="0" applyFont="1" applyFill="1" applyBorder="1" applyAlignment="1">
      <alignment horizontal="distributed" wrapText="1"/>
    </xf>
    <xf numFmtId="0" fontId="12" fillId="2" borderId="19" xfId="0" applyFont="1" applyFill="1" applyBorder="1" applyAlignment="1">
      <alignment horizontal="justify" wrapText="1"/>
    </xf>
    <xf numFmtId="0" fontId="12" fillId="2" borderId="48" xfId="0" applyFont="1" applyFill="1" applyBorder="1" applyAlignment="1">
      <alignment horizontal="distributed" wrapText="1"/>
    </xf>
    <xf numFmtId="0" fontId="12" fillId="2" borderId="20" xfId="0" applyFont="1" applyFill="1" applyBorder="1" applyAlignment="1">
      <alignment horizontal="justify" wrapText="1"/>
    </xf>
    <xf numFmtId="0" fontId="12" fillId="2" borderId="49" xfId="0" applyFont="1" applyFill="1" applyBorder="1" applyAlignment="1">
      <alignment horizontal="distributed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justify" wrapText="1"/>
    </xf>
    <xf numFmtId="0" fontId="12" fillId="2" borderId="24" xfId="0" applyFont="1" applyFill="1" applyBorder="1" applyAlignment="1">
      <alignment horizontal="justify" wrapText="1"/>
    </xf>
    <xf numFmtId="0" fontId="12" fillId="2" borderId="21" xfId="0" applyFont="1" applyFill="1" applyBorder="1" applyAlignment="1">
      <alignment horizontal="justify" wrapText="1"/>
    </xf>
    <xf numFmtId="0" fontId="13" fillId="2" borderId="7" xfId="0" applyNumberFormat="1" applyFont="1" applyFill="1" applyBorder="1" applyAlignment="1">
      <alignment horizontal="right" vertical="top" wrapText="1"/>
    </xf>
    <xf numFmtId="0" fontId="13" fillId="2" borderId="8" xfId="0" applyNumberFormat="1" applyFont="1" applyFill="1" applyBorder="1" applyAlignment="1">
      <alignment horizontal="right" vertical="top" wrapText="1"/>
    </xf>
    <xf numFmtId="0" fontId="12" fillId="2" borderId="24" xfId="0" applyFont="1" applyFill="1" applyBorder="1" applyAlignment="1">
      <alignment horizontal="distributed" wrapText="1"/>
    </xf>
    <xf numFmtId="0" fontId="10" fillId="2" borderId="22" xfId="0" applyFont="1" applyFill="1" applyBorder="1" applyAlignment="1">
      <alignment horizontal="justify" wrapText="1"/>
    </xf>
    <xf numFmtId="0" fontId="10" fillId="2" borderId="16" xfId="0" applyFont="1" applyFill="1" applyBorder="1" applyAlignment="1">
      <alignment horizontal="justify" wrapText="1"/>
    </xf>
    <xf numFmtId="183" fontId="12" fillId="2" borderId="7" xfId="0" applyNumberFormat="1" applyFont="1" applyFill="1" applyBorder="1" applyAlignment="1">
      <alignment horizontal="right" wrapText="1"/>
    </xf>
    <xf numFmtId="184" fontId="12" fillId="2" borderId="8" xfId="0" applyNumberFormat="1" applyFont="1" applyFill="1" applyBorder="1" applyAlignment="1">
      <alignment horizontal="right" wrapText="1"/>
    </xf>
    <xf numFmtId="183" fontId="12" fillId="2" borderId="25" xfId="0" applyNumberFormat="1" applyFont="1" applyFill="1" applyBorder="1" applyAlignment="1">
      <alignment horizontal="right" wrapText="1"/>
    </xf>
    <xf numFmtId="184" fontId="12" fillId="2" borderId="33" xfId="0" applyNumberFormat="1" applyFont="1" applyFill="1" applyBorder="1" applyAlignment="1">
      <alignment horizontal="right" wrapText="1"/>
    </xf>
    <xf numFmtId="0" fontId="1" fillId="0" borderId="7" xfId="0" applyFont="1" applyBorder="1" applyAlignment="1">
      <alignment horizontal="center" shrinkToFit="1"/>
    </xf>
    <xf numFmtId="0" fontId="1" fillId="0" borderId="7" xfId="0" applyFont="1" applyBorder="1" applyAlignment="1">
      <alignment horizontal="distributed" wrapText="1" indent="1"/>
    </xf>
    <xf numFmtId="0" fontId="1" fillId="0" borderId="15" xfId="0" applyFont="1" applyBorder="1" applyAlignment="1">
      <alignment horizontal="distributed" wrapText="1" indent="1"/>
    </xf>
    <xf numFmtId="176" fontId="1" fillId="0" borderId="25" xfId="0" applyNumberFormat="1" applyFont="1" applyBorder="1" applyAlignment="1">
      <alignment horizontal="right" shrinkToFit="1"/>
    </xf>
    <xf numFmtId="176" fontId="1" fillId="0" borderId="33" xfId="0" applyNumberFormat="1" applyFont="1" applyBorder="1" applyAlignment="1">
      <alignment horizontal="right" shrinkToFit="1"/>
    </xf>
    <xf numFmtId="176" fontId="1" fillId="0" borderId="35" xfId="0" applyNumberFormat="1" applyFont="1" applyBorder="1" applyAlignment="1">
      <alignment horizontal="right" vertical="top" wrapText="1"/>
    </xf>
    <xf numFmtId="176" fontId="1" fillId="0" borderId="36" xfId="0" applyNumberFormat="1" applyFont="1" applyBorder="1" applyAlignment="1">
      <alignment horizontal="right" vertical="top" wrapText="1"/>
    </xf>
    <xf numFmtId="176" fontId="1" fillId="0" borderId="37" xfId="0" applyNumberFormat="1" applyFont="1" applyBorder="1" applyAlignment="1">
      <alignment horizontal="right"/>
    </xf>
    <xf numFmtId="176" fontId="1" fillId="0" borderId="38" xfId="0" applyNumberFormat="1" applyFont="1" applyBorder="1" applyAlignment="1">
      <alignment horizontal="right"/>
    </xf>
    <xf numFmtId="176" fontId="1" fillId="0" borderId="25" xfId="0" applyNumberFormat="1" applyFont="1" applyBorder="1" applyAlignment="1">
      <alignment horizontal="right"/>
    </xf>
    <xf numFmtId="176" fontId="1" fillId="0" borderId="33" xfId="0" applyNumberFormat="1" applyFont="1" applyBorder="1" applyAlignment="1">
      <alignment horizontal="right"/>
    </xf>
    <xf numFmtId="176" fontId="1" fillId="0" borderId="15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176" fontId="1" fillId="0" borderId="31" xfId="0" applyNumberFormat="1" applyFont="1" applyBorder="1" applyAlignment="1">
      <alignment horizontal="right"/>
    </xf>
    <xf numFmtId="176" fontId="1" fillId="0" borderId="32" xfId="0" applyNumberFormat="1" applyFont="1" applyBorder="1" applyAlignment="1">
      <alignment horizontal="right"/>
    </xf>
    <xf numFmtId="41" fontId="12" fillId="2" borderId="15" xfId="0" applyNumberFormat="1" applyFont="1" applyFill="1" applyBorder="1" applyAlignment="1">
      <alignment horizontal="center" wrapText="1"/>
    </xf>
    <xf numFmtId="41" fontId="12" fillId="2" borderId="5" xfId="0" applyNumberFormat="1" applyFont="1" applyFill="1" applyBorder="1" applyAlignment="1">
      <alignment horizontal="center" wrapText="1"/>
    </xf>
    <xf numFmtId="41" fontId="12" fillId="2" borderId="39" xfId="0" applyNumberFormat="1" applyFont="1" applyFill="1" applyBorder="1" applyAlignment="1">
      <alignment horizontal="center" wrapText="1"/>
    </xf>
    <xf numFmtId="41" fontId="12" fillId="2" borderId="40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justify" wrapText="1"/>
    </xf>
    <xf numFmtId="0" fontId="12" fillId="2" borderId="22" xfId="0" applyFont="1" applyFill="1" applyBorder="1" applyAlignment="1">
      <alignment horizontal="justify" wrapText="1"/>
    </xf>
    <xf numFmtId="0" fontId="12" fillId="2" borderId="16" xfId="0" applyFont="1" applyFill="1" applyBorder="1" applyAlignment="1">
      <alignment horizontal="justify" wrapText="1"/>
    </xf>
    <xf numFmtId="41" fontId="1" fillId="2" borderId="3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" fillId="0" borderId="46" xfId="0" applyFont="1" applyBorder="1" applyAlignment="1">
      <alignment horizontal="right"/>
    </xf>
    <xf numFmtId="41" fontId="1" fillId="0" borderId="5" xfId="0" applyNumberFormat="1" applyFont="1" applyBorder="1" applyAlignment="1">
      <alignment horizontal="right" wrapText="1"/>
    </xf>
    <xf numFmtId="41" fontId="1" fillId="0" borderId="32" xfId="0" applyNumberFormat="1" applyFont="1" applyBorder="1" applyAlignment="1">
      <alignment horizontal="right" wrapText="1"/>
    </xf>
    <xf numFmtId="188" fontId="3" fillId="0" borderId="35" xfId="0" applyNumberFormat="1" applyFont="1" applyBorder="1" applyAlignment="1">
      <alignment horizontal="center" wrapText="1"/>
    </xf>
    <xf numFmtId="188" fontId="1" fillId="0" borderId="25" xfId="0" applyNumberFormat="1" applyFont="1" applyBorder="1" applyAlignment="1">
      <alignment horizontal="center" wrapText="1"/>
    </xf>
    <xf numFmtId="188" fontId="3" fillId="0" borderId="7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wrapText="1"/>
    </xf>
    <xf numFmtId="176" fontId="1" fillId="0" borderId="10" xfId="0" applyNumberFormat="1" applyFont="1" applyBorder="1" applyAlignment="1">
      <alignment horizontal="right" wrapText="1"/>
    </xf>
    <xf numFmtId="0" fontId="1" fillId="0" borderId="60" xfId="0" applyFont="1" applyBorder="1" applyAlignment="1">
      <alignment horizontal="left" vertical="center"/>
    </xf>
    <xf numFmtId="0" fontId="1" fillId="0" borderId="65" xfId="0" applyFont="1" applyBorder="1" applyAlignment="1">
      <alignment horizontal="distributed" wrapText="1" justifyLastLine="1"/>
    </xf>
    <xf numFmtId="0" fontId="3" fillId="0" borderId="25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wrapText="1"/>
    </xf>
    <xf numFmtId="41" fontId="1" fillId="2" borderId="15" xfId="0" applyNumberFormat="1" applyFont="1" applyFill="1" applyBorder="1" applyAlignment="1">
      <alignment horizontal="center" wrapText="1"/>
    </xf>
    <xf numFmtId="176" fontId="1" fillId="2" borderId="5" xfId="0" applyNumberFormat="1" applyFont="1" applyFill="1" applyBorder="1" applyAlignment="1">
      <alignment horizontal="right" wrapText="1" indent="1"/>
    </xf>
    <xf numFmtId="41" fontId="1" fillId="2" borderId="2" xfId="0" applyNumberFormat="1" applyFont="1" applyFill="1" applyBorder="1" applyAlignment="1">
      <alignment horizontal="center" wrapText="1"/>
    </xf>
    <xf numFmtId="176" fontId="1" fillId="2" borderId="10" xfId="0" applyNumberFormat="1" applyFont="1" applyFill="1" applyBorder="1" applyAlignment="1">
      <alignment horizontal="right" wrapText="1" indent="1"/>
    </xf>
    <xf numFmtId="176" fontId="1" fillId="2" borderId="40" xfId="0" applyNumberFormat="1" applyFont="1" applyFill="1" applyBorder="1" applyAlignment="1">
      <alignment horizontal="right" wrapText="1" indent="1"/>
    </xf>
    <xf numFmtId="0" fontId="1" fillId="0" borderId="0" xfId="0" applyFont="1" applyFill="1" applyBorder="1" applyAlignment="1">
      <alignment horizontal="left" wrapText="1"/>
    </xf>
    <xf numFmtId="0" fontId="1" fillId="0" borderId="6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177" fontId="12" fillId="0" borderId="40" xfId="0" applyNumberFormat="1" applyFont="1" applyBorder="1" applyAlignment="1">
      <alignment horizontal="center" wrapText="1"/>
    </xf>
    <xf numFmtId="41" fontId="12" fillId="0" borderId="2" xfId="0" applyNumberFormat="1" applyFont="1" applyBorder="1" applyAlignment="1">
      <alignment horizontal="center"/>
    </xf>
    <xf numFmtId="178" fontId="12" fillId="0" borderId="44" xfId="0" applyNumberFormat="1" applyFont="1" applyBorder="1" applyAlignment="1">
      <alignment horizontal="right" wrapText="1"/>
    </xf>
    <xf numFmtId="178" fontId="12" fillId="0" borderId="16" xfId="0" applyNumberFormat="1" applyFont="1" applyBorder="1" applyAlignment="1">
      <alignment horizontal="right" wrapText="1"/>
    </xf>
    <xf numFmtId="0" fontId="1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1" fontId="1" fillId="0" borderId="10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44" xfId="0" applyNumberFormat="1" applyFont="1" applyBorder="1" applyAlignment="1">
      <alignment horizontal="center" vertical="center" wrapText="1"/>
    </xf>
    <xf numFmtId="41" fontId="3" fillId="0" borderId="51" xfId="0" applyNumberFormat="1" applyFont="1" applyBorder="1" applyAlignment="1">
      <alignment horizontal="right" vertical="top" wrapText="1"/>
    </xf>
    <xf numFmtId="41" fontId="1" fillId="0" borderId="51" xfId="0" applyNumberFormat="1" applyFont="1" applyBorder="1" applyAlignment="1">
      <alignment horizontal="center" wrapText="1"/>
    </xf>
    <xf numFmtId="41" fontId="1" fillId="0" borderId="79" xfId="0" applyNumberFormat="1" applyFont="1" applyBorder="1" applyAlignment="1">
      <alignment horizontal="center" wrapText="1"/>
    </xf>
    <xf numFmtId="41" fontId="12" fillId="0" borderId="15" xfId="0" applyNumberFormat="1" applyFont="1" applyBorder="1" applyAlignment="1">
      <alignment horizontal="right" wrapText="1"/>
    </xf>
    <xf numFmtId="41" fontId="12" fillId="0" borderId="5" xfId="0" applyNumberFormat="1" applyFont="1" applyBorder="1" applyAlignment="1">
      <alignment horizontal="right" wrapText="1"/>
    </xf>
    <xf numFmtId="41" fontId="12" fillId="0" borderId="7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shrinkToFit="1"/>
    </xf>
    <xf numFmtId="182" fontId="1" fillId="0" borderId="2" xfId="0" applyNumberFormat="1" applyFont="1" applyBorder="1" applyAlignment="1">
      <alignment horizontal="right" indent="1"/>
    </xf>
    <xf numFmtId="178" fontId="1" fillId="0" borderId="25" xfId="0" applyNumberFormat="1" applyFont="1" applyBorder="1" applyAlignment="1">
      <alignment horizontal="right" wrapText="1" indent="1"/>
    </xf>
    <xf numFmtId="178" fontId="1" fillId="0" borderId="25" xfId="0" applyNumberFormat="1" applyFont="1" applyFill="1" applyBorder="1" applyAlignment="1">
      <alignment horizontal="right" wrapText="1" indent="1"/>
    </xf>
    <xf numFmtId="182" fontId="1" fillId="0" borderId="25" xfId="0" applyNumberFormat="1" applyFont="1" applyBorder="1" applyAlignment="1">
      <alignment horizontal="right" wrapText="1" indent="1"/>
    </xf>
    <xf numFmtId="176" fontId="1" fillId="0" borderId="33" xfId="0" applyNumberFormat="1" applyFont="1" applyBorder="1" applyAlignment="1">
      <alignment horizontal="right" wrapText="1"/>
    </xf>
    <xf numFmtId="41" fontId="1" fillId="0" borderId="81" xfId="0" applyNumberFormat="1" applyFont="1" applyBorder="1" applyAlignment="1">
      <alignment horizontal="center" wrapText="1"/>
    </xf>
    <xf numFmtId="0" fontId="1" fillId="0" borderId="28" xfId="0" quotePrefix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177" fontId="12" fillId="0" borderId="46" xfId="0" applyNumberFormat="1" applyFont="1" applyBorder="1" applyAlignment="1">
      <alignment horizontal="center" wrapText="1"/>
    </xf>
    <xf numFmtId="177" fontId="12" fillId="0" borderId="0" xfId="0" applyNumberFormat="1" applyFont="1" applyBorder="1" applyAlignment="1">
      <alignment horizontal="center" wrapText="1"/>
    </xf>
    <xf numFmtId="177" fontId="1" fillId="0" borderId="8" xfId="0" applyNumberFormat="1" applyFont="1" applyBorder="1" applyAlignment="1">
      <alignment horizontal="center" wrapText="1"/>
    </xf>
    <xf numFmtId="177" fontId="1" fillId="0" borderId="32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41" fontId="12" fillId="0" borderId="0" xfId="0" applyNumberFormat="1" applyFont="1" applyBorder="1" applyAlignment="1">
      <alignment horizontal="center" wrapText="1"/>
    </xf>
    <xf numFmtId="177" fontId="1" fillId="0" borderId="68" xfId="0" applyNumberFormat="1" applyFont="1" applyBorder="1" applyAlignment="1">
      <alignment horizontal="center" wrapText="1"/>
    </xf>
    <xf numFmtId="0" fontId="1" fillId="0" borderId="51" xfId="0" applyFont="1" applyBorder="1" applyAlignment="1">
      <alignment horizontal="center" vertical="top" wrapText="1"/>
    </xf>
    <xf numFmtId="0" fontId="1" fillId="0" borderId="68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177" fontId="1" fillId="0" borderId="43" xfId="0" applyNumberFormat="1" applyFont="1" applyBorder="1" applyAlignment="1">
      <alignment horizontal="center" wrapText="1"/>
    </xf>
    <xf numFmtId="177" fontId="1" fillId="0" borderId="44" xfId="0" applyNumberFormat="1" applyFont="1" applyBorder="1" applyAlignment="1">
      <alignment horizontal="center" wrapText="1"/>
    </xf>
    <xf numFmtId="177" fontId="1" fillId="0" borderId="4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1" fillId="0" borderId="3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" fillId="0" borderId="0" xfId="0" applyFont="1" applyAlignment="1">
      <alignment horizontal="justify" vertical="center"/>
    </xf>
    <xf numFmtId="0" fontId="1" fillId="0" borderId="46" xfId="0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60" xfId="0" applyFont="1" applyBorder="1" applyAlignment="1"/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2" fillId="2" borderId="2" xfId="0" applyNumberFormat="1" applyFont="1" applyFill="1" applyBorder="1" applyAlignment="1">
      <alignment horizontal="center" vertical="center" wrapText="1"/>
    </xf>
    <xf numFmtId="41" fontId="12" fillId="2" borderId="2" xfId="0" applyNumberFormat="1" applyFont="1" applyFill="1" applyBorder="1" applyAlignment="1">
      <alignment horizontal="center" wrapText="1"/>
    </xf>
    <xf numFmtId="41" fontId="12" fillId="2" borderId="10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distributed" wrapText="1" justifyLastLine="1"/>
    </xf>
    <xf numFmtId="0" fontId="1" fillId="0" borderId="21" xfId="0" applyFont="1" applyBorder="1" applyAlignment="1">
      <alignment horizontal="distributed" wrapText="1" justifyLastLine="1"/>
    </xf>
    <xf numFmtId="0" fontId="1" fillId="0" borderId="22" xfId="0" applyFont="1" applyBorder="1" applyAlignment="1">
      <alignment horizontal="distributed" wrapText="1" justifyLastLine="1"/>
    </xf>
    <xf numFmtId="0" fontId="3" fillId="0" borderId="7" xfId="0" applyFont="1" applyBorder="1" applyAlignment="1">
      <alignment horizontal="right" vertical="top" wrapText="1"/>
    </xf>
    <xf numFmtId="0" fontId="1" fillId="0" borderId="25" xfId="0" applyFont="1" applyBorder="1" applyAlignment="1">
      <alignment horizontal="distributed" vertical="center" wrapText="1" justifyLastLine="1"/>
    </xf>
    <xf numFmtId="41" fontId="1" fillId="0" borderId="1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distributed" wrapText="1" justifyLastLine="1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left" wrapText="1"/>
    </xf>
    <xf numFmtId="0" fontId="12" fillId="0" borderId="46" xfId="0" applyFont="1" applyBorder="1" applyAlignment="1">
      <alignment horizontal="justify" vertical="center"/>
    </xf>
    <xf numFmtId="0" fontId="1" fillId="0" borderId="46" xfId="0" applyFont="1" applyBorder="1" applyAlignment="1">
      <alignment horizontal="justify" vertical="center"/>
    </xf>
    <xf numFmtId="0" fontId="1" fillId="0" borderId="60" xfId="0" applyFont="1" applyBorder="1" applyAlignment="1">
      <alignment horizontal="left"/>
    </xf>
    <xf numFmtId="0" fontId="1" fillId="0" borderId="25" xfId="0" applyFont="1" applyBorder="1" applyAlignment="1">
      <alignment horizontal="distributed" vertical="top" wrapText="1" justifyLastLine="1"/>
    </xf>
    <xf numFmtId="0" fontId="1" fillId="0" borderId="15" xfId="0" applyFont="1" applyBorder="1" applyAlignment="1">
      <alignment horizontal="distributed" vertical="top" wrapText="1" justifyLastLine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26" xfId="0" applyFont="1" applyBorder="1" applyAlignment="1">
      <alignment horizontal="distributed" vertical="top" wrapText="1" justifyLastLine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6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47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wrapText="1"/>
    </xf>
    <xf numFmtId="0" fontId="1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distributed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distributed" wrapText="1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distributed" wrapText="1" justifyLastLine="1"/>
    </xf>
    <xf numFmtId="0" fontId="1" fillId="0" borderId="15" xfId="0" applyFont="1" applyBorder="1" applyAlignment="1">
      <alignment horizontal="distributed" wrapText="1" justifyLastLine="1"/>
    </xf>
    <xf numFmtId="41" fontId="1" fillId="0" borderId="44" xfId="0" applyNumberFormat="1" applyFont="1" applyBorder="1" applyAlignment="1">
      <alignment horizontal="center" wrapText="1"/>
    </xf>
    <xf numFmtId="41" fontId="1" fillId="0" borderId="16" xfId="0" applyNumberFormat="1" applyFont="1" applyBorder="1" applyAlignment="1">
      <alignment horizontal="center" wrapText="1"/>
    </xf>
    <xf numFmtId="41" fontId="1" fillId="0" borderId="68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right" vertical="top" wrapText="1"/>
    </xf>
    <xf numFmtId="41" fontId="1" fillId="0" borderId="43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center" wrapText="1"/>
    </xf>
    <xf numFmtId="0" fontId="1" fillId="0" borderId="60" xfId="0" applyFont="1" applyBorder="1" applyAlignment="1">
      <alignment horizontal="right"/>
    </xf>
    <xf numFmtId="41" fontId="1" fillId="0" borderId="45" xfId="0" applyNumberFormat="1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41" fontId="12" fillId="2" borderId="2" xfId="0" applyNumberFormat="1" applyFont="1" applyFill="1" applyBorder="1" applyAlignment="1">
      <alignment horizontal="center" wrapText="1"/>
    </xf>
    <xf numFmtId="0" fontId="9" fillId="0" borderId="6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41" fontId="9" fillId="0" borderId="0" xfId="0" applyNumberFormat="1" applyFont="1"/>
    <xf numFmtId="180" fontId="9" fillId="0" borderId="0" xfId="0" applyNumberFormat="1" applyFont="1"/>
    <xf numFmtId="41" fontId="9" fillId="2" borderId="0" xfId="0" applyNumberFormat="1" applyFont="1" applyFill="1"/>
    <xf numFmtId="180" fontId="9" fillId="2" borderId="0" xfId="0" applyNumberFormat="1" applyFont="1" applyFill="1"/>
    <xf numFmtId="0" fontId="9" fillId="2" borderId="0" xfId="0" applyFont="1" applyFill="1"/>
    <xf numFmtId="41" fontId="15" fillId="0" borderId="0" xfId="0" applyNumberFormat="1" applyFont="1" applyFill="1"/>
    <xf numFmtId="41" fontId="14" fillId="0" borderId="0" xfId="0" applyNumberFormat="1" applyFont="1"/>
    <xf numFmtId="180" fontId="14" fillId="0" borderId="0" xfId="0" applyNumberFormat="1" applyFont="1"/>
    <xf numFmtId="0" fontId="14" fillId="0" borderId="0" xfId="0" applyFont="1"/>
    <xf numFmtId="41" fontId="14" fillId="2" borderId="0" xfId="0" applyNumberFormat="1" applyFont="1" applyFill="1"/>
    <xf numFmtId="180" fontId="14" fillId="2" borderId="0" xfId="0" applyNumberFormat="1" applyFont="1" applyFill="1"/>
    <xf numFmtId="0" fontId="14" fillId="2" borderId="0" xfId="0" applyFont="1" applyFill="1"/>
    <xf numFmtId="0" fontId="9" fillId="0" borderId="14" xfId="0" applyFont="1" applyBorder="1"/>
    <xf numFmtId="0" fontId="16" fillId="0" borderId="0" xfId="0" applyFont="1"/>
    <xf numFmtId="0" fontId="9" fillId="0" borderId="12" xfId="0" applyFont="1" applyBorder="1"/>
    <xf numFmtId="0" fontId="9" fillId="0" borderId="13" xfId="0" applyFont="1" applyBorder="1"/>
    <xf numFmtId="0" fontId="9" fillId="0" borderId="0" xfId="0" applyFont="1" applyBorder="1" applyAlignment="1">
      <alignment horizontal="right"/>
    </xf>
    <xf numFmtId="0" fontId="17" fillId="0" borderId="0" xfId="0" applyFont="1"/>
    <xf numFmtId="181" fontId="9" fillId="0" borderId="0" xfId="0" applyNumberFormat="1" applyFont="1"/>
    <xf numFmtId="179" fontId="9" fillId="0" borderId="0" xfId="0" applyNumberFormat="1" applyFont="1"/>
    <xf numFmtId="43" fontId="9" fillId="0" borderId="0" xfId="0" applyNumberFormat="1" applyFont="1"/>
    <xf numFmtId="185" fontId="9" fillId="0" borderId="0" xfId="0" applyNumberFormat="1" applyFont="1"/>
    <xf numFmtId="0" fontId="14" fillId="2" borderId="0" xfId="0" applyFont="1" applyFill="1" applyAlignment="1"/>
    <xf numFmtId="41" fontId="14" fillId="2" borderId="0" xfId="0" applyNumberFormat="1" applyFont="1" applyFill="1" applyAlignment="1">
      <alignment horizontal="center"/>
    </xf>
    <xf numFmtId="41" fontId="14" fillId="2" borderId="0" xfId="0" applyNumberFormat="1" applyFont="1" applyFill="1" applyAlignment="1">
      <alignment horizontal="right"/>
    </xf>
    <xf numFmtId="41" fontId="14" fillId="0" borderId="0" xfId="0" applyNumberFormat="1" applyFont="1" applyAlignment="1">
      <alignment horizontal="right"/>
    </xf>
    <xf numFmtId="0" fontId="9" fillId="0" borderId="50" xfId="0" applyFont="1" applyBorder="1"/>
    <xf numFmtId="38" fontId="9" fillId="0" borderId="0" xfId="0" applyNumberFormat="1" applyFont="1"/>
    <xf numFmtId="0" fontId="18" fillId="0" borderId="0" xfId="0" applyFont="1"/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41" fontId="18" fillId="0" borderId="0" xfId="0" applyNumberFormat="1" applyFont="1"/>
    <xf numFmtId="41" fontId="18" fillId="0" borderId="0" xfId="0" applyNumberFormat="1" applyFont="1" applyBorder="1"/>
    <xf numFmtId="0" fontId="9" fillId="0" borderId="0" xfId="0" applyFont="1" applyFill="1" applyBorder="1"/>
    <xf numFmtId="41" fontId="9" fillId="0" borderId="0" xfId="0" applyNumberFormat="1" applyFont="1" applyAlignment="1">
      <alignment horizontal="center"/>
    </xf>
    <xf numFmtId="41" fontId="1" fillId="0" borderId="0" xfId="0" applyNumberFormat="1" applyFont="1" applyBorder="1" applyAlignment="1">
      <alignment horizontal="right"/>
    </xf>
    <xf numFmtId="190" fontId="18" fillId="0" borderId="0" xfId="0" applyNumberFormat="1" applyFont="1"/>
    <xf numFmtId="185" fontId="18" fillId="0" borderId="0" xfId="0" applyNumberFormat="1" applyFont="1"/>
    <xf numFmtId="190" fontId="18" fillId="0" borderId="0" xfId="0" applyNumberFormat="1" applyFont="1" applyFill="1"/>
    <xf numFmtId="178" fontId="9" fillId="0" borderId="0" xfId="0" applyNumberFormat="1" applyFont="1"/>
    <xf numFmtId="0" fontId="9" fillId="0" borderId="64" xfId="0" applyFont="1" applyBorder="1"/>
    <xf numFmtId="0" fontId="9" fillId="0" borderId="18" xfId="0" applyFont="1" applyBorder="1"/>
    <xf numFmtId="41" fontId="9" fillId="0" borderId="0" xfId="0" applyNumberFormat="1" applyFont="1" applyAlignment="1">
      <alignment horizontal="right"/>
    </xf>
    <xf numFmtId="185" fontId="17" fillId="0" borderId="0" xfId="0" applyNumberFormat="1" applyFont="1"/>
    <xf numFmtId="0" fontId="1" fillId="0" borderId="0" xfId="0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189" fontId="9" fillId="0" borderId="0" xfId="0" applyNumberFormat="1" applyFont="1"/>
    <xf numFmtId="41" fontId="9" fillId="0" borderId="0" xfId="0" applyNumberFormat="1" applyFont="1" applyAlignment="1">
      <alignment vertical="center"/>
    </xf>
    <xf numFmtId="0" fontId="9" fillId="0" borderId="46" xfId="0" applyFont="1" applyBorder="1"/>
    <xf numFmtId="3" fontId="9" fillId="0" borderId="0" xfId="0" applyNumberFormat="1" applyFont="1"/>
    <xf numFmtId="41" fontId="1" fillId="0" borderId="60" xfId="0" applyNumberFormat="1" applyFont="1" applyFill="1" applyBorder="1" applyAlignment="1">
      <alignment horizontal="right"/>
    </xf>
    <xf numFmtId="41" fontId="1" fillId="0" borderId="15" xfId="0" applyNumberFormat="1" applyFont="1" applyBorder="1" applyAlignment="1">
      <alignment horizontal="center" wrapText="1"/>
    </xf>
    <xf numFmtId="188" fontId="9" fillId="0" borderId="0" xfId="0" applyNumberFormat="1" applyFont="1"/>
    <xf numFmtId="0" fontId="1" fillId="0" borderId="3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1" fillId="0" borderId="3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30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" fillId="0" borderId="0" xfId="0" applyFont="1" applyAlignment="1">
      <alignment horizontal="justify" vertical="center"/>
    </xf>
    <xf numFmtId="0" fontId="1" fillId="0" borderId="46" xfId="0" applyFont="1" applyBorder="1" applyAlignment="1">
      <alignment horizontal="right" vertical="center"/>
    </xf>
    <xf numFmtId="0" fontId="9" fillId="0" borderId="46" xfId="0" applyFont="1" applyBorder="1" applyAlignment="1"/>
    <xf numFmtId="41" fontId="3" fillId="0" borderId="7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2" fillId="2" borderId="0" xfId="0" applyFont="1" applyFill="1" applyAlignment="1">
      <alignment horizontal="left" vertical="center"/>
    </xf>
    <xf numFmtId="0" fontId="12" fillId="2" borderId="46" xfId="0" applyFont="1" applyFill="1" applyBorder="1" applyAlignment="1">
      <alignment horizontal="right" vertical="center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0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1" fontId="12" fillId="2" borderId="2" xfId="0" applyNumberFormat="1" applyFont="1" applyFill="1" applyBorder="1" applyAlignment="1">
      <alignment horizontal="center" wrapText="1"/>
    </xf>
    <xf numFmtId="41" fontId="12" fillId="2" borderId="10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41" fontId="14" fillId="0" borderId="7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76" fontId="1" fillId="0" borderId="51" xfId="0" applyNumberFormat="1" applyFont="1" applyBorder="1" applyAlignment="1">
      <alignment horizontal="right" wrapText="1"/>
    </xf>
    <xf numFmtId="0" fontId="0" fillId="0" borderId="43" xfId="0" applyBorder="1" applyAlignment="1">
      <alignment horizontal="right" wrapText="1"/>
    </xf>
    <xf numFmtId="0" fontId="9" fillId="0" borderId="46" xfId="0" applyFont="1" applyBorder="1" applyAlignment="1">
      <alignment vertical="center"/>
    </xf>
    <xf numFmtId="0" fontId="9" fillId="0" borderId="61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right" vertical="top" wrapText="1"/>
    </xf>
    <xf numFmtId="0" fontId="9" fillId="0" borderId="5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distributed" wrapText="1" justifyLastLine="1"/>
    </xf>
    <xf numFmtId="0" fontId="1" fillId="0" borderId="24" xfId="0" applyFont="1" applyBorder="1" applyAlignment="1">
      <alignment horizontal="distributed" wrapText="1" justifyLastLine="1"/>
    </xf>
    <xf numFmtId="0" fontId="1" fillId="0" borderId="21" xfId="0" applyFont="1" applyBorder="1" applyAlignment="1">
      <alignment horizontal="distributed" wrapText="1" justifyLastLine="1"/>
    </xf>
    <xf numFmtId="0" fontId="1" fillId="0" borderId="18" xfId="0" applyFont="1" applyBorder="1" applyAlignment="1">
      <alignment horizontal="distributed" wrapText="1" justifyLastLine="1"/>
    </xf>
    <xf numFmtId="0" fontId="1" fillId="0" borderId="47" xfId="0" applyFont="1" applyBorder="1" applyAlignment="1">
      <alignment horizontal="distributed" wrapText="1" justifyLastLine="1"/>
    </xf>
    <xf numFmtId="0" fontId="1" fillId="0" borderId="22" xfId="0" applyFont="1" applyBorder="1" applyAlignment="1">
      <alignment horizontal="distributed" wrapText="1" justifyLastLine="1"/>
    </xf>
    <xf numFmtId="0" fontId="3" fillId="0" borderId="7" xfId="0" applyFont="1" applyBorder="1" applyAlignment="1">
      <alignment horizontal="right" vertical="top" wrapText="1"/>
    </xf>
    <xf numFmtId="41" fontId="1" fillId="0" borderId="43" xfId="0" applyNumberFormat="1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41" fontId="1" fillId="0" borderId="44" xfId="0" applyNumberFormat="1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41" fontId="1" fillId="0" borderId="45" xfId="0" applyNumberFormat="1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41" fontId="1" fillId="0" borderId="47" xfId="0" applyNumberFormat="1" applyFont="1" applyBorder="1" applyAlignment="1">
      <alignment horizontal="center" wrapText="1"/>
    </xf>
    <xf numFmtId="41" fontId="1" fillId="0" borderId="48" xfId="0" applyNumberFormat="1" applyFont="1" applyBorder="1" applyAlignment="1">
      <alignment horizontal="center" wrapText="1"/>
    </xf>
    <xf numFmtId="41" fontId="1" fillId="0" borderId="49" xfId="0" applyNumberFormat="1" applyFont="1" applyBorder="1" applyAlignment="1">
      <alignment horizontal="center" wrapText="1"/>
    </xf>
    <xf numFmtId="0" fontId="1" fillId="0" borderId="51" xfId="0" applyFont="1" applyBorder="1" applyAlignment="1">
      <alignment horizontal="distributed" vertical="center" wrapText="1" justifyLastLine="1"/>
    </xf>
    <xf numFmtId="0" fontId="9" fillId="0" borderId="21" xfId="0" applyFont="1" applyBorder="1" applyAlignment="1">
      <alignment horizontal="distributed" vertical="center" wrapText="1" justifyLastLine="1"/>
    </xf>
    <xf numFmtId="0" fontId="9" fillId="0" borderId="68" xfId="0" applyFont="1" applyBorder="1" applyAlignment="1">
      <alignment horizontal="distributed" vertical="center" wrapText="1" justifyLastLine="1"/>
    </xf>
    <xf numFmtId="0" fontId="9" fillId="0" borderId="65" xfId="0" applyFont="1" applyBorder="1" applyAlignment="1">
      <alignment horizontal="distributed" vertical="center" wrapText="1" justifyLastLine="1"/>
    </xf>
    <xf numFmtId="0" fontId="1" fillId="0" borderId="57" xfId="0" applyFont="1" applyBorder="1" applyAlignment="1">
      <alignment horizontal="distributed" vertical="center" wrapText="1" justifyLastLine="1"/>
    </xf>
    <xf numFmtId="0" fontId="9" fillId="0" borderId="58" xfId="0" applyFont="1" applyBorder="1" applyAlignment="1">
      <alignment horizontal="distributed" vertical="center" wrapText="1" justifyLastLine="1"/>
    </xf>
    <xf numFmtId="0" fontId="9" fillId="0" borderId="59" xfId="0" applyFont="1" applyBorder="1" applyAlignment="1">
      <alignment horizontal="distributed" vertical="center" wrapText="1" justifyLastLine="1"/>
    </xf>
    <xf numFmtId="0" fontId="1" fillId="0" borderId="58" xfId="0" applyFont="1" applyBorder="1" applyAlignment="1">
      <alignment horizontal="distributed" vertical="center" wrapText="1" justifyLastLine="1"/>
    </xf>
    <xf numFmtId="0" fontId="9" fillId="0" borderId="63" xfId="0" applyFont="1" applyBorder="1" applyAlignment="1">
      <alignment horizontal="distributed" vertical="center" wrapText="1" justifyLastLine="1"/>
    </xf>
    <xf numFmtId="0" fontId="1" fillId="0" borderId="4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8" xfId="0" applyFont="1" applyBorder="1" applyAlignment="1">
      <alignment horizontal="distributed" vertical="center" wrapText="1" justifyLastLine="1"/>
    </xf>
    <xf numFmtId="0" fontId="1" fillId="0" borderId="25" xfId="0" applyFont="1" applyBorder="1" applyAlignment="1">
      <alignment horizontal="distributed" vertical="center" wrapText="1" justifyLastLine="1"/>
    </xf>
    <xf numFmtId="0" fontId="1" fillId="0" borderId="33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0" borderId="42" xfId="0" applyFont="1" applyBorder="1" applyAlignment="1">
      <alignment horizontal="justify" wrapText="1"/>
    </xf>
    <xf numFmtId="0" fontId="1" fillId="0" borderId="39" xfId="0" applyFont="1" applyBorder="1" applyAlignment="1">
      <alignment horizontal="justify" wrapText="1"/>
    </xf>
    <xf numFmtId="41" fontId="1" fillId="0" borderId="1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187" fontId="1" fillId="0" borderId="15" xfId="0" applyNumberFormat="1" applyFont="1" applyBorder="1" applyAlignment="1">
      <alignment horizontal="center" wrapText="1"/>
    </xf>
    <xf numFmtId="187" fontId="1" fillId="0" borderId="5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186" fontId="1" fillId="0" borderId="2" xfId="0" applyNumberFormat="1" applyFont="1" applyBorder="1" applyAlignment="1">
      <alignment horizontal="center" wrapText="1"/>
    </xf>
    <xf numFmtId="187" fontId="1" fillId="0" borderId="2" xfId="0" applyNumberFormat="1" applyFont="1" applyBorder="1" applyAlignment="1">
      <alignment horizontal="center" wrapText="1"/>
    </xf>
    <xf numFmtId="187" fontId="1" fillId="0" borderId="10" xfId="0" applyNumberFormat="1" applyFont="1" applyBorder="1" applyAlignment="1">
      <alignment horizontal="center" wrapText="1"/>
    </xf>
    <xf numFmtId="186" fontId="1" fillId="0" borderId="15" xfId="0" applyNumberFormat="1" applyFont="1" applyBorder="1" applyAlignment="1">
      <alignment horizontal="center" wrapText="1"/>
    </xf>
    <xf numFmtId="0" fontId="1" fillId="0" borderId="68" xfId="0" applyFont="1" applyBorder="1" applyAlignment="1">
      <alignment horizontal="distributed" vertical="center" wrapText="1" justifyLastLine="1"/>
    </xf>
    <xf numFmtId="0" fontId="1" fillId="0" borderId="51" xfId="0" applyFont="1" applyBorder="1" applyAlignment="1">
      <alignment horizontal="center" vertical="center" wrapText="1" justifyLastLine="1"/>
    </xf>
    <xf numFmtId="0" fontId="1" fillId="0" borderId="21" xfId="0" applyFont="1" applyBorder="1" applyAlignment="1">
      <alignment horizontal="center" vertical="center" wrapText="1" justifyLastLine="1"/>
    </xf>
    <xf numFmtId="0" fontId="1" fillId="0" borderId="68" xfId="0" applyFont="1" applyBorder="1" applyAlignment="1">
      <alignment horizontal="center" vertical="center" wrapText="1" justifyLastLine="1"/>
    </xf>
    <xf numFmtId="0" fontId="1" fillId="0" borderId="65" xfId="0" applyFont="1" applyBorder="1" applyAlignment="1">
      <alignment horizontal="center" vertical="center" wrapText="1" justifyLastLine="1"/>
    </xf>
    <xf numFmtId="0" fontId="1" fillId="0" borderId="43" xfId="0" applyFont="1" applyBorder="1" applyAlignment="1">
      <alignment horizontal="center" vertical="center" wrapText="1" justifyLastLine="1"/>
    </xf>
    <xf numFmtId="0" fontId="1" fillId="0" borderId="22" xfId="0" applyFont="1" applyBorder="1" applyAlignment="1">
      <alignment horizontal="center" vertical="center" wrapText="1" justifyLastLine="1"/>
    </xf>
    <xf numFmtId="187" fontId="1" fillId="0" borderId="44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186" fontId="1" fillId="0" borderId="39" xfId="0" applyNumberFormat="1" applyFont="1" applyBorder="1" applyAlignment="1">
      <alignment horizontal="center" wrapText="1"/>
    </xf>
    <xf numFmtId="187" fontId="1" fillId="0" borderId="39" xfId="0" applyNumberFormat="1" applyFont="1" applyBorder="1" applyAlignment="1">
      <alignment horizontal="center" wrapText="1"/>
    </xf>
    <xf numFmtId="187" fontId="1" fillId="0" borderId="40" xfId="0" applyNumberFormat="1" applyFont="1" applyBorder="1" applyAlignment="1">
      <alignment horizontal="center" wrapText="1"/>
    </xf>
    <xf numFmtId="0" fontId="9" fillId="0" borderId="21" xfId="0" applyFont="1" applyBorder="1" applyAlignment="1">
      <alignment horizontal="right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right" vertical="top" wrapText="1"/>
    </xf>
    <xf numFmtId="0" fontId="9" fillId="0" borderId="24" xfId="0" applyFont="1" applyBorder="1" applyAlignment="1">
      <alignment horizontal="right" vertical="top" wrapText="1"/>
    </xf>
    <xf numFmtId="0" fontId="9" fillId="0" borderId="50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distributed" wrapText="1" justifyLastLine="1"/>
    </xf>
    <xf numFmtId="0" fontId="1" fillId="0" borderId="2" xfId="0" applyFont="1" applyBorder="1" applyAlignment="1">
      <alignment horizontal="distributed" wrapText="1" justifyLastLine="1"/>
    </xf>
    <xf numFmtId="187" fontId="1" fillId="0" borderId="43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distributed" wrapText="1" justifyLastLine="1"/>
    </xf>
    <xf numFmtId="0" fontId="1" fillId="0" borderId="39" xfId="0" applyFont="1" applyBorder="1" applyAlignment="1">
      <alignment horizontal="distributed" wrapText="1" justifyLastLine="1"/>
    </xf>
    <xf numFmtId="187" fontId="1" fillId="0" borderId="45" xfId="0" applyNumberFormat="1" applyFont="1" applyBorder="1" applyAlignment="1">
      <alignment horizontal="center" wrapText="1"/>
    </xf>
    <xf numFmtId="186" fontId="1" fillId="0" borderId="44" xfId="0" applyNumberFormat="1" applyFont="1" applyBorder="1" applyAlignment="1">
      <alignment horizontal="center" wrapText="1"/>
    </xf>
    <xf numFmtId="186" fontId="1" fillId="0" borderId="16" xfId="0" applyNumberFormat="1" applyFont="1" applyBorder="1" applyAlignment="1">
      <alignment horizontal="center" wrapText="1"/>
    </xf>
    <xf numFmtId="186" fontId="1" fillId="0" borderId="45" xfId="0" applyNumberFormat="1" applyFont="1" applyBorder="1" applyAlignment="1">
      <alignment horizontal="center" wrapText="1"/>
    </xf>
    <xf numFmtId="186" fontId="1" fillId="0" borderId="23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6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57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41" fontId="9" fillId="0" borderId="30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wrapText="1"/>
    </xf>
    <xf numFmtId="41" fontId="1" fillId="0" borderId="58" xfId="0" applyNumberFormat="1" applyFont="1" applyBorder="1" applyAlignment="1">
      <alignment horizontal="center" vertical="center" wrapText="1"/>
    </xf>
    <xf numFmtId="41" fontId="1" fillId="0" borderId="63" xfId="0" applyNumberFormat="1" applyFont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left" wrapText="1"/>
    </xf>
    <xf numFmtId="0" fontId="9" fillId="0" borderId="60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46" xfId="0" applyFont="1" applyBorder="1" applyAlignment="1">
      <alignment horizontal="justify" vertical="center"/>
    </xf>
    <xf numFmtId="0" fontId="12" fillId="0" borderId="46" xfId="0" applyFont="1" applyBorder="1" applyAlignment="1">
      <alignment horizontal="right" vertical="center"/>
    </xf>
    <xf numFmtId="0" fontId="1" fillId="0" borderId="46" xfId="0" applyFont="1" applyBorder="1" applyAlignment="1">
      <alignment horizontal="justify" vertical="center"/>
    </xf>
    <xf numFmtId="0" fontId="1" fillId="0" borderId="2" xfId="0" applyFont="1" applyBorder="1" applyAlignment="1">
      <alignment horizontal="distributed" wrapText="1" indent="1"/>
    </xf>
    <xf numFmtId="0" fontId="9" fillId="0" borderId="2" xfId="0" applyFont="1" applyBorder="1" applyAlignment="1">
      <alignment horizontal="distributed" wrapText="1" indent="1"/>
    </xf>
    <xf numFmtId="0" fontId="1" fillId="0" borderId="17" xfId="0" applyFont="1" applyBorder="1" applyAlignment="1">
      <alignment horizontal="distributed" wrapText="1" indent="1"/>
    </xf>
    <xf numFmtId="0" fontId="1" fillId="0" borderId="21" xfId="0" applyFont="1" applyBorder="1" applyAlignment="1">
      <alignment horizontal="distributed" wrapText="1" indent="1"/>
    </xf>
    <xf numFmtId="0" fontId="1" fillId="0" borderId="7" xfId="0" applyFont="1" applyBorder="1" applyAlignment="1">
      <alignment horizontal="distributed" indent="1"/>
    </xf>
    <xf numFmtId="0" fontId="9" fillId="0" borderId="15" xfId="0" applyFont="1" applyBorder="1" applyAlignment="1">
      <alignment horizontal="distributed" indent="1"/>
    </xf>
    <xf numFmtId="0" fontId="9" fillId="0" borderId="21" xfId="0" applyFont="1" applyBorder="1" applyAlignment="1">
      <alignment horizontal="distributed" indent="1"/>
    </xf>
    <xf numFmtId="0" fontId="9" fillId="0" borderId="64" xfId="0" applyFont="1" applyBorder="1" applyAlignment="1">
      <alignment horizontal="distributed" indent="1"/>
    </xf>
    <xf numFmtId="0" fontId="9" fillId="0" borderId="65" xfId="0" applyFont="1" applyBorder="1" applyAlignment="1">
      <alignment horizontal="distributed" indent="1"/>
    </xf>
    <xf numFmtId="0" fontId="1" fillId="0" borderId="60" xfId="0" applyFont="1" applyBorder="1" applyAlignment="1">
      <alignment shrinkToFit="1"/>
    </xf>
    <xf numFmtId="0" fontId="9" fillId="0" borderId="60" xfId="0" applyFont="1" applyBorder="1" applyAlignment="1">
      <alignment shrinkToFit="1"/>
    </xf>
    <xf numFmtId="0" fontId="9" fillId="0" borderId="0" xfId="0" applyFont="1" applyAlignment="1"/>
    <xf numFmtId="0" fontId="1" fillId="0" borderId="66" xfId="0" applyFont="1" applyBorder="1" applyAlignment="1">
      <alignment horizontal="distributed" vertical="center" wrapText="1" indent="1"/>
    </xf>
    <xf numFmtId="0" fontId="1" fillId="0" borderId="67" xfId="0" applyFont="1" applyBorder="1" applyAlignment="1">
      <alignment horizontal="distributed" vertical="center" wrapText="1" indent="1"/>
    </xf>
    <xf numFmtId="0" fontId="1" fillId="0" borderId="18" xfId="0" applyFont="1" applyBorder="1" applyAlignment="1">
      <alignment horizontal="distributed" vertical="center" wrapText="1" indent="1"/>
    </xf>
    <xf numFmtId="0" fontId="1" fillId="0" borderId="22" xfId="0" applyFont="1" applyBorder="1" applyAlignment="1">
      <alignment horizontal="distributed" vertical="center" wrapText="1" indent="1"/>
    </xf>
    <xf numFmtId="0" fontId="1" fillId="0" borderId="18" xfId="0" applyFont="1" applyBorder="1" applyAlignment="1">
      <alignment horizontal="distributed" wrapText="1" indent="1"/>
    </xf>
    <xf numFmtId="0" fontId="1" fillId="0" borderId="22" xfId="0" applyFont="1" applyBorder="1" applyAlignment="1">
      <alignment horizontal="distributed" wrapText="1" indent="1"/>
    </xf>
    <xf numFmtId="0" fontId="9" fillId="0" borderId="39" xfId="0" applyFont="1" applyBorder="1" applyAlignment="1">
      <alignment horizontal="distributed" wrapText="1" indent="1"/>
    </xf>
    <xf numFmtId="0" fontId="1" fillId="0" borderId="25" xfId="0" applyFont="1" applyBorder="1" applyAlignment="1">
      <alignment horizontal="distributed" vertical="top" wrapText="1" justifyLastLine="1"/>
    </xf>
    <xf numFmtId="0" fontId="1" fillId="0" borderId="15" xfId="0" applyFont="1" applyBorder="1" applyAlignment="1">
      <alignment horizontal="distributed" vertical="top" wrapText="1" justifyLastLine="1"/>
    </xf>
    <xf numFmtId="0" fontId="1" fillId="0" borderId="6" xfId="0" applyFont="1" applyBorder="1" applyAlignment="1">
      <alignment horizontal="distributed" vertical="top" wrapText="1" justifyLastLine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26" xfId="0" applyFont="1" applyBorder="1" applyAlignment="1">
      <alignment horizontal="distributed" vertical="top" wrapText="1" justifyLastLine="1"/>
    </xf>
    <xf numFmtId="0" fontId="1" fillId="0" borderId="31" xfId="0" applyFont="1" applyBorder="1" applyAlignment="1">
      <alignment horizontal="distributed" wrapText="1" justifyLastLine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39" xfId="0" applyFont="1" applyBorder="1" applyAlignment="1">
      <alignment horizontal="distributed" vertical="center" wrapText="1" justifyLastLine="1"/>
    </xf>
    <xf numFmtId="0" fontId="1" fillId="0" borderId="31" xfId="0" applyFont="1" applyBorder="1" applyAlignment="1">
      <alignment horizontal="center" wrapText="1"/>
    </xf>
    <xf numFmtId="0" fontId="1" fillId="0" borderId="21" xfId="0" applyFont="1" applyBorder="1" applyAlignment="1">
      <alignment horizontal="distributed" vertical="center" wrapText="1" justifyLastLine="1"/>
    </xf>
    <xf numFmtId="0" fontId="1" fillId="0" borderId="65" xfId="0" applyFont="1" applyBorder="1" applyAlignment="1">
      <alignment horizontal="distributed" vertical="center" wrapText="1" justifyLastLine="1"/>
    </xf>
    <xf numFmtId="0" fontId="1" fillId="0" borderId="43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70" xfId="0" applyFont="1" applyBorder="1" applyAlignment="1">
      <alignment horizontal="distributed" wrapText="1"/>
    </xf>
    <xf numFmtId="0" fontId="1" fillId="0" borderId="47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wrapText="1"/>
    </xf>
    <xf numFmtId="0" fontId="1" fillId="0" borderId="73" xfId="0" applyNumberFormat="1" applyFont="1" applyBorder="1" applyAlignment="1">
      <alignment horizontal="distributed" wrapText="1"/>
    </xf>
    <xf numFmtId="0" fontId="1" fillId="0" borderId="74" xfId="0" applyNumberFormat="1" applyFont="1" applyBorder="1" applyAlignment="1">
      <alignment horizontal="distributed" wrapText="1"/>
    </xf>
    <xf numFmtId="0" fontId="1" fillId="0" borderId="75" xfId="0" applyNumberFormat="1" applyFont="1" applyBorder="1" applyAlignment="1">
      <alignment horizontal="distributed" wrapText="1"/>
    </xf>
    <xf numFmtId="0" fontId="1" fillId="0" borderId="72" xfId="0" applyFont="1" applyBorder="1" applyAlignment="1">
      <alignment horizontal="distributed" wrapText="1"/>
    </xf>
    <xf numFmtId="0" fontId="1" fillId="0" borderId="1" xfId="0" applyFont="1" applyBorder="1" applyAlignment="1">
      <alignment horizontal="distributed" wrapText="1"/>
    </xf>
    <xf numFmtId="0" fontId="1" fillId="0" borderId="69" xfId="0" applyFont="1" applyBorder="1" applyAlignment="1">
      <alignment horizontal="distributed" wrapText="1"/>
    </xf>
    <xf numFmtId="0" fontId="1" fillId="0" borderId="64" xfId="0" applyNumberFormat="1" applyFont="1" applyBorder="1" applyAlignment="1">
      <alignment horizontal="distributed" wrapText="1"/>
    </xf>
    <xf numFmtId="0" fontId="1" fillId="0" borderId="0" xfId="0" applyNumberFormat="1" applyFont="1" applyBorder="1" applyAlignment="1">
      <alignment horizontal="distributed" wrapText="1"/>
    </xf>
    <xf numFmtId="0" fontId="1" fillId="0" borderId="65" xfId="0" applyNumberFormat="1" applyFont="1" applyBorder="1" applyAlignment="1">
      <alignment horizontal="distributed" wrapText="1"/>
    </xf>
    <xf numFmtId="0" fontId="1" fillId="0" borderId="64" xfId="0" applyFont="1" applyBorder="1" applyAlignment="1">
      <alignment horizontal="distributed" wrapText="1"/>
    </xf>
    <xf numFmtId="0" fontId="1" fillId="0" borderId="0" xfId="0" applyFont="1" applyBorder="1" applyAlignment="1">
      <alignment horizontal="distributed" wrapText="1"/>
    </xf>
    <xf numFmtId="0" fontId="1" fillId="0" borderId="65" xfId="0" applyFont="1" applyBorder="1" applyAlignment="1">
      <alignment horizontal="distributed" wrapText="1"/>
    </xf>
    <xf numFmtId="0" fontId="1" fillId="0" borderId="60" xfId="0" applyFont="1" applyBorder="1" applyAlignment="1">
      <alignment horizontal="distributed" vertical="center" wrapText="1" indent="1"/>
    </xf>
    <xf numFmtId="0" fontId="1" fillId="0" borderId="72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69" xfId="0" applyFont="1" applyBorder="1" applyAlignment="1">
      <alignment horizontal="distributed" vertical="center" wrapText="1" indent="1"/>
    </xf>
    <xf numFmtId="0" fontId="1" fillId="0" borderId="17" xfId="0" applyFont="1" applyBorder="1" applyAlignment="1">
      <alignment horizontal="distributed" wrapText="1"/>
    </xf>
    <xf numFmtId="0" fontId="1" fillId="0" borderId="21" xfId="0" applyFont="1" applyBorder="1" applyAlignment="1">
      <alignment horizontal="distributed" wrapText="1"/>
    </xf>
    <xf numFmtId="0" fontId="1" fillId="0" borderId="71" xfId="0" applyFont="1" applyBorder="1" applyAlignment="1">
      <alignment horizontal="distributed" wrapText="1"/>
    </xf>
    <xf numFmtId="0" fontId="1" fillId="0" borderId="46" xfId="0" applyFont="1" applyBorder="1" applyAlignment="1">
      <alignment horizontal="distributed" wrapText="1"/>
    </xf>
    <xf numFmtId="0" fontId="1" fillId="0" borderId="52" xfId="0" applyFont="1" applyBorder="1" applyAlignment="1">
      <alignment horizontal="distributed" wrapText="1"/>
    </xf>
    <xf numFmtId="0" fontId="1" fillId="0" borderId="2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distributed" wrapText="1"/>
    </xf>
    <xf numFmtId="0" fontId="1" fillId="0" borderId="2" xfId="0" applyFont="1" applyBorder="1" applyAlignment="1">
      <alignment horizontal="distributed" wrapText="1"/>
    </xf>
    <xf numFmtId="0" fontId="1" fillId="0" borderId="42" xfId="0" applyFont="1" applyBorder="1" applyAlignment="1">
      <alignment horizontal="distributed" wrapText="1"/>
    </xf>
    <xf numFmtId="0" fontId="1" fillId="0" borderId="39" xfId="0" applyFont="1" applyBorder="1" applyAlignment="1">
      <alignment horizontal="distributed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distributed" wrapText="1"/>
    </xf>
    <xf numFmtId="0" fontId="1" fillId="0" borderId="15" xfId="0" applyFont="1" applyBorder="1" applyAlignment="1">
      <alignment horizontal="distributed" wrapText="1"/>
    </xf>
    <xf numFmtId="0" fontId="1" fillId="0" borderId="6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justify" wrapText="1"/>
    </xf>
    <xf numFmtId="0" fontId="1" fillId="0" borderId="0" xfId="0" applyFont="1" applyBorder="1" applyAlignment="1">
      <alignment horizontal="justify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 justifyLastLine="1"/>
    </xf>
    <xf numFmtId="0" fontId="9" fillId="0" borderId="63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wrapText="1" justifyLastLine="1"/>
    </xf>
    <xf numFmtId="0" fontId="1" fillId="0" borderId="26" xfId="0" applyFont="1" applyBorder="1" applyAlignment="1">
      <alignment horizontal="distributed" wrapText="1" justifyLastLine="1"/>
    </xf>
    <xf numFmtId="0" fontId="1" fillId="0" borderId="15" xfId="0" applyFont="1" applyBorder="1" applyAlignment="1">
      <alignment horizontal="distributed" wrapText="1" justifyLastLine="1"/>
    </xf>
    <xf numFmtId="182" fontId="1" fillId="0" borderId="44" xfId="0" applyNumberFormat="1" applyFont="1" applyBorder="1" applyAlignment="1">
      <alignment horizontal="right" indent="1"/>
    </xf>
    <xf numFmtId="182" fontId="1" fillId="0" borderId="12" xfId="0" applyNumberFormat="1" applyFont="1" applyBorder="1" applyAlignment="1">
      <alignment horizontal="right" indent="1"/>
    </xf>
    <xf numFmtId="182" fontId="1" fillId="0" borderId="16" xfId="0" applyNumberFormat="1" applyFont="1" applyBorder="1" applyAlignment="1">
      <alignment horizontal="right" indent="1"/>
    </xf>
    <xf numFmtId="41" fontId="1" fillId="0" borderId="16" xfId="0" applyNumberFormat="1" applyFont="1" applyBorder="1" applyAlignment="1">
      <alignment horizontal="center" wrapText="1"/>
    </xf>
    <xf numFmtId="41" fontId="1" fillId="0" borderId="44" xfId="0" applyNumberFormat="1" applyFont="1" applyBorder="1" applyAlignment="1">
      <alignment horizontal="right" wrapText="1"/>
    </xf>
    <xf numFmtId="41" fontId="1" fillId="0" borderId="16" xfId="0" applyNumberFormat="1" applyFont="1" applyBorder="1" applyAlignment="1">
      <alignment horizontal="right" wrapText="1"/>
    </xf>
    <xf numFmtId="41" fontId="1" fillId="0" borderId="68" xfId="0" applyNumberFormat="1" applyFont="1" applyBorder="1" applyAlignment="1">
      <alignment horizontal="center" wrapText="1"/>
    </xf>
    <xf numFmtId="41" fontId="1" fillId="0" borderId="65" xfId="0" applyNumberFormat="1" applyFont="1" applyBorder="1" applyAlignment="1">
      <alignment horizontal="center" wrapText="1"/>
    </xf>
    <xf numFmtId="182" fontId="1" fillId="0" borderId="68" xfId="0" applyNumberFormat="1" applyFont="1" applyBorder="1" applyAlignment="1">
      <alignment horizontal="right" wrapText="1" indent="1"/>
    </xf>
    <xf numFmtId="182" fontId="1" fillId="0" borderId="65" xfId="0" applyNumberFormat="1" applyFont="1" applyBorder="1" applyAlignment="1">
      <alignment horizontal="right" wrapText="1" indent="1"/>
    </xf>
    <xf numFmtId="182" fontId="1" fillId="0" borderId="80" xfId="0" applyNumberFormat="1" applyFont="1" applyBorder="1" applyAlignment="1">
      <alignment horizontal="right" wrapText="1" indent="1"/>
    </xf>
    <xf numFmtId="0" fontId="1" fillId="0" borderId="1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right" vertical="top" wrapText="1"/>
    </xf>
    <xf numFmtId="182" fontId="1" fillId="0" borderId="44" xfId="0" applyNumberFormat="1" applyFont="1" applyBorder="1" applyAlignment="1">
      <alignment horizontal="right" wrapText="1" indent="1"/>
    </xf>
    <xf numFmtId="182" fontId="1" fillId="0" borderId="12" xfId="0" applyNumberFormat="1" applyFont="1" applyBorder="1" applyAlignment="1">
      <alignment horizontal="right" wrapText="1" indent="1"/>
    </xf>
    <xf numFmtId="182" fontId="1" fillId="0" borderId="43" xfId="0" applyNumberFormat="1" applyFont="1" applyBorder="1" applyAlignment="1">
      <alignment horizontal="right" wrapText="1" indent="1"/>
    </xf>
    <xf numFmtId="182" fontId="1" fillId="0" borderId="14" xfId="0" applyNumberFormat="1" applyFont="1" applyBorder="1" applyAlignment="1">
      <alignment horizontal="right" wrapText="1" indent="1"/>
    </xf>
    <xf numFmtId="41" fontId="1" fillId="0" borderId="22" xfId="0" applyNumberFormat="1" applyFont="1" applyBorder="1" applyAlignment="1">
      <alignment horizontal="center" wrapText="1"/>
    </xf>
    <xf numFmtId="182" fontId="1" fillId="0" borderId="45" xfId="0" applyNumberFormat="1" applyFont="1" applyBorder="1" applyAlignment="1">
      <alignment horizontal="right" indent="1"/>
    </xf>
    <xf numFmtId="182" fontId="1" fillId="0" borderId="13" xfId="0" applyNumberFormat="1" applyFont="1" applyBorder="1" applyAlignment="1">
      <alignment horizontal="right" indent="1"/>
    </xf>
    <xf numFmtId="0" fontId="1" fillId="0" borderId="57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right"/>
    </xf>
    <xf numFmtId="0" fontId="1" fillId="0" borderId="60" xfId="0" applyFont="1" applyBorder="1" applyAlignment="1">
      <alignment horizontal="justify"/>
    </xf>
    <xf numFmtId="41" fontId="1" fillId="0" borderId="23" xfId="0" applyNumberFormat="1" applyFont="1" applyBorder="1" applyAlignment="1">
      <alignment horizontal="center" wrapText="1"/>
    </xf>
    <xf numFmtId="182" fontId="1" fillId="0" borderId="23" xfId="0" applyNumberFormat="1" applyFont="1" applyBorder="1" applyAlignment="1">
      <alignment horizontal="right" inden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182" fontId="1" fillId="0" borderId="22" xfId="0" applyNumberFormat="1" applyFont="1" applyBorder="1" applyAlignment="1">
      <alignment horizontal="right" wrapText="1" indent="1"/>
    </xf>
    <xf numFmtId="182" fontId="1" fillId="0" borderId="16" xfId="0" applyNumberFormat="1" applyFont="1" applyBorder="1" applyAlignment="1">
      <alignment horizontal="right" wrapText="1" indent="1"/>
    </xf>
    <xf numFmtId="0" fontId="2" fillId="0" borderId="0" xfId="0" applyFont="1" applyAlignment="1">
      <alignment horizontal="justify"/>
    </xf>
    <xf numFmtId="0" fontId="1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国 勢 調 査 人 口 及 び 世 帯 数 の 推 移</a:t>
            </a:r>
          </a:p>
        </c:rich>
      </c:tx>
      <c:layout>
        <c:manualLayout>
          <c:xMode val="edge"/>
          <c:yMode val="edge"/>
          <c:x val="0.25297650293713286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45357034384641E-2"/>
          <c:y val="0.15105176626337524"/>
          <c:w val="0.89137034297448003"/>
          <c:h val="0.78393954643017527"/>
        </c:manualLayout>
      </c:layout>
      <c:lineChart>
        <c:grouping val="standard"/>
        <c:varyColors val="0"/>
        <c:ser>
          <c:idx val="1"/>
          <c:order val="0"/>
          <c:tx>
            <c:v>総数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8.4342110297437309E-2"/>
                  <c:y val="4.1844195861750087E-3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20.296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人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D-44D6-BC07-2A1015B6F0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'6国勢調査(1)世帯と人口'!$K$7:$K$27</c:f>
              <c:strCache>
                <c:ptCount val="20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  <c:pt idx="19">
                  <c:v>H27</c:v>
                </c:pt>
              </c:strCache>
            </c:strRef>
          </c:cat>
          <c:val>
            <c:numRef>
              <c:f>'6国勢調査(1)世帯と人口'!$C$7:$C$27</c:f>
              <c:numCache>
                <c:formatCode>_(* #,##0_);_(* \(#,##0\);_(* "-"_);_(@_)</c:formatCode>
                <c:ptCount val="21"/>
                <c:pt idx="0">
                  <c:v>11110</c:v>
                </c:pt>
                <c:pt idx="1">
                  <c:v>10900</c:v>
                </c:pt>
                <c:pt idx="2">
                  <c:v>13016</c:v>
                </c:pt>
                <c:pt idx="3">
                  <c:v>14739</c:v>
                </c:pt>
                <c:pt idx="4">
                  <c:v>17041</c:v>
                </c:pt>
                <c:pt idx="5">
                  <c:v>19820</c:v>
                </c:pt>
                <c:pt idx="6">
                  <c:v>21104</c:v>
                </c:pt>
                <c:pt idx="7">
                  <c:v>24772</c:v>
                </c:pt>
                <c:pt idx="8">
                  <c:v>26207</c:v>
                </c:pt>
                <c:pt idx="9">
                  <c:v>26133</c:v>
                </c:pt>
                <c:pt idx="10">
                  <c:v>25916</c:v>
                </c:pt>
                <c:pt idx="11">
                  <c:v>25853</c:v>
                </c:pt>
                <c:pt idx="12">
                  <c:v>26534</c:v>
                </c:pt>
                <c:pt idx="13">
                  <c:v>26686</c:v>
                </c:pt>
                <c:pt idx="14">
                  <c:v>25680</c:v>
                </c:pt>
                <c:pt idx="15">
                  <c:v>24716</c:v>
                </c:pt>
                <c:pt idx="16">
                  <c:v>23905</c:v>
                </c:pt>
                <c:pt idx="17">
                  <c:v>22819</c:v>
                </c:pt>
                <c:pt idx="18">
                  <c:v>21575</c:v>
                </c:pt>
                <c:pt idx="19">
                  <c:v>20296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D-44D6-BC07-2A1015B6F0D8}"/>
            </c:ext>
          </c:extLst>
        </c:ser>
        <c:ser>
          <c:idx val="2"/>
          <c:order val="1"/>
          <c:tx>
            <c:v>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3.5133733283339581E-2"/>
                  <c:y val="-1.4754570592633855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9,763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人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D-44D6-BC07-2A1015B6F0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'6国勢調査(1)世帯と人口'!$K$7:$K$27</c:f>
              <c:strCache>
                <c:ptCount val="20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  <c:pt idx="19">
                  <c:v>H27</c:v>
                </c:pt>
              </c:strCache>
            </c:strRef>
          </c:cat>
          <c:val>
            <c:numRef>
              <c:f>'6国勢調査(1)世帯と人口'!$D$7:$D$27</c:f>
              <c:numCache>
                <c:formatCode>_(* #,##0_);_(* \(#,##0\);_(* "-"_);_(@_)</c:formatCode>
                <c:ptCount val="21"/>
                <c:pt idx="0">
                  <c:v>5811</c:v>
                </c:pt>
                <c:pt idx="1">
                  <c:v>5466</c:v>
                </c:pt>
                <c:pt idx="2">
                  <c:v>6729</c:v>
                </c:pt>
                <c:pt idx="3">
                  <c:v>7597</c:v>
                </c:pt>
                <c:pt idx="4">
                  <c:v>9098</c:v>
                </c:pt>
                <c:pt idx="5">
                  <c:v>9773</c:v>
                </c:pt>
                <c:pt idx="6">
                  <c:v>10578</c:v>
                </c:pt>
                <c:pt idx="7">
                  <c:v>13247</c:v>
                </c:pt>
                <c:pt idx="8">
                  <c:v>13638</c:v>
                </c:pt>
                <c:pt idx="9">
                  <c:v>13204</c:v>
                </c:pt>
                <c:pt idx="10">
                  <c:v>13039</c:v>
                </c:pt>
                <c:pt idx="11">
                  <c:v>12964</c:v>
                </c:pt>
                <c:pt idx="12">
                  <c:v>13427</c:v>
                </c:pt>
                <c:pt idx="13">
                  <c:v>13405</c:v>
                </c:pt>
                <c:pt idx="14">
                  <c:v>12768</c:v>
                </c:pt>
                <c:pt idx="15">
                  <c:v>12256</c:v>
                </c:pt>
                <c:pt idx="16">
                  <c:v>11790</c:v>
                </c:pt>
                <c:pt idx="17">
                  <c:v>11127</c:v>
                </c:pt>
                <c:pt idx="18">
                  <c:v>10456</c:v>
                </c:pt>
                <c:pt idx="19">
                  <c:v>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D-44D6-BC07-2A1015B6F0D8}"/>
            </c:ext>
          </c:extLst>
        </c:ser>
        <c:ser>
          <c:idx val="0"/>
          <c:order val="2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2.8685320584926885E-2"/>
                  <c:y val="2.9075744117071409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8,626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世帯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D-44D6-BC07-2A1015B6F0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'6国勢調査(1)世帯と人口'!$K$7:$K$27</c:f>
              <c:strCache>
                <c:ptCount val="20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  <c:pt idx="19">
                  <c:v>H27</c:v>
                </c:pt>
              </c:strCache>
            </c:strRef>
          </c:cat>
          <c:val>
            <c:numRef>
              <c:f>'6国勢調査(1)世帯と人口'!$B$7:$B$27</c:f>
              <c:numCache>
                <c:formatCode>_(* #,##0_);_(* \(#,##0\);_(* "-"_);_(@_)</c:formatCode>
                <c:ptCount val="21"/>
                <c:pt idx="0">
                  <c:v>2122</c:v>
                </c:pt>
                <c:pt idx="1">
                  <c:v>2014</c:v>
                </c:pt>
                <c:pt idx="2">
                  <c:v>2238</c:v>
                </c:pt>
                <c:pt idx="3">
                  <c:v>2564</c:v>
                </c:pt>
                <c:pt idx="4">
                  <c:v>2692</c:v>
                </c:pt>
                <c:pt idx="5">
                  <c:v>3556</c:v>
                </c:pt>
                <c:pt idx="6">
                  <c:v>3711</c:v>
                </c:pt>
                <c:pt idx="7">
                  <c:v>4233</c:v>
                </c:pt>
                <c:pt idx="8">
                  <c:v>5321</c:v>
                </c:pt>
                <c:pt idx="9">
                  <c:v>6294</c:v>
                </c:pt>
                <c:pt idx="10">
                  <c:v>6855</c:v>
                </c:pt>
                <c:pt idx="11">
                  <c:v>7464</c:v>
                </c:pt>
                <c:pt idx="12">
                  <c:v>7969</c:v>
                </c:pt>
                <c:pt idx="13">
                  <c:v>8089</c:v>
                </c:pt>
                <c:pt idx="14">
                  <c:v>8280</c:v>
                </c:pt>
                <c:pt idx="15">
                  <c:v>8499</c:v>
                </c:pt>
                <c:pt idx="16">
                  <c:v>8760</c:v>
                </c:pt>
                <c:pt idx="17">
                  <c:v>8883</c:v>
                </c:pt>
                <c:pt idx="18">
                  <c:v>8725</c:v>
                </c:pt>
                <c:pt idx="19">
                  <c:v>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D-44D6-BC07-2A1015B6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84544"/>
        <c:axId val="117490432"/>
      </c:lineChart>
      <c:catAx>
        <c:axId val="11748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90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8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119063242094738"/>
          <c:y val="0.21606138620817714"/>
          <c:w val="0.13720238095238096"/>
          <c:h val="0.12577046416043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明朝,標準"- &amp;P -</c:oddFooter>
    </c:headerFooter>
    <c:pageMargins b="0.59055118110236227" l="0.78740157480314965" r="0.78740157480314965" t="0.78740157480314965" header="0.51181102362204722" footer="0.39370078740157483"/>
    <c:pageSetup paperSize="9" firstPageNumber="12" orientation="landscape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齢 別 人 口 割 合 の 推 移</a:t>
            </a:r>
          </a:p>
        </c:rich>
      </c:tx>
      <c:layout>
        <c:manualLayout>
          <c:xMode val="edge"/>
          <c:yMode val="edge"/>
          <c:x val="0.31969744691004531"/>
          <c:y val="1.745877788554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0056270799"/>
          <c:y val="0.12803103782735209"/>
          <c:w val="0.84242548891082047"/>
          <c:h val="0.841901066925315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'表-年齢別人口割合の推移'!$B$1</c:f>
              <c:strCache>
                <c:ptCount val="1"/>
                <c:pt idx="0">
                  <c:v>幼年人口(0～14歳)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'表-年齢別人口割合の推移'!$A$2:$A$14</c:f>
              <c:strCache>
                <c:ptCount val="13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  <c:pt idx="4">
                  <c:v>平成７年</c:v>
                </c:pt>
                <c:pt idx="5">
                  <c:v>平成２年</c:v>
                </c:pt>
                <c:pt idx="6">
                  <c:v>昭和60年</c:v>
                </c:pt>
                <c:pt idx="7">
                  <c:v>昭和55年</c:v>
                </c:pt>
                <c:pt idx="8">
                  <c:v>昭和50年</c:v>
                </c:pt>
                <c:pt idx="9">
                  <c:v>昭和45年</c:v>
                </c:pt>
                <c:pt idx="10">
                  <c:v>昭和40年</c:v>
                </c:pt>
                <c:pt idx="11">
                  <c:v>昭和35年</c:v>
                </c:pt>
                <c:pt idx="12">
                  <c:v>昭和30年</c:v>
                </c:pt>
              </c:strCache>
            </c:strRef>
          </c:cat>
          <c:val>
            <c:numRef>
              <c:f>'表-年齢別人口割合の推移'!$B$2:$B$14</c:f>
              <c:numCache>
                <c:formatCode>0.0</c:formatCode>
                <c:ptCount val="13"/>
                <c:pt idx="0">
                  <c:v>11.7</c:v>
                </c:pt>
                <c:pt idx="1">
                  <c:v>12.6</c:v>
                </c:pt>
                <c:pt idx="2">
                  <c:v>13.3</c:v>
                </c:pt>
                <c:pt idx="3">
                  <c:v>15.1</c:v>
                </c:pt>
                <c:pt idx="4">
                  <c:v>17.3</c:v>
                </c:pt>
                <c:pt idx="5">
                  <c:v>20</c:v>
                </c:pt>
                <c:pt idx="6">
                  <c:v>22.7</c:v>
                </c:pt>
                <c:pt idx="7">
                  <c:v>23.5</c:v>
                </c:pt>
                <c:pt idx="8">
                  <c:v>25.4</c:v>
                </c:pt>
                <c:pt idx="9">
                  <c:v>25.9</c:v>
                </c:pt>
                <c:pt idx="10">
                  <c:v>28.7</c:v>
                </c:pt>
                <c:pt idx="11">
                  <c:v>32.700000000000003</c:v>
                </c:pt>
                <c:pt idx="12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9-4B57-B926-7695345FF640}"/>
            </c:ext>
          </c:extLst>
        </c:ser>
        <c:ser>
          <c:idx val="1"/>
          <c:order val="1"/>
          <c:tx>
            <c:strRef>
              <c:f>'表-年齢別人口割合の推移'!$C$1</c:f>
              <c:strCache>
                <c:ptCount val="1"/>
                <c:pt idx="0">
                  <c:v>生産年齢人口(15～64歳)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'表-年齢別人口割合の推移'!$A$2:$A$14</c:f>
              <c:strCache>
                <c:ptCount val="13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  <c:pt idx="4">
                  <c:v>平成７年</c:v>
                </c:pt>
                <c:pt idx="5">
                  <c:v>平成２年</c:v>
                </c:pt>
                <c:pt idx="6">
                  <c:v>昭和60年</c:v>
                </c:pt>
                <c:pt idx="7">
                  <c:v>昭和55年</c:v>
                </c:pt>
                <c:pt idx="8">
                  <c:v>昭和50年</c:v>
                </c:pt>
                <c:pt idx="9">
                  <c:v>昭和45年</c:v>
                </c:pt>
                <c:pt idx="10">
                  <c:v>昭和40年</c:v>
                </c:pt>
                <c:pt idx="11">
                  <c:v>昭和35年</c:v>
                </c:pt>
                <c:pt idx="12">
                  <c:v>昭和30年</c:v>
                </c:pt>
              </c:strCache>
            </c:strRef>
          </c:cat>
          <c:val>
            <c:numRef>
              <c:f>'表-年齢別人口割合の推移'!$C$2:$C$14</c:f>
              <c:numCache>
                <c:formatCode>0.0</c:formatCode>
                <c:ptCount val="13"/>
                <c:pt idx="0">
                  <c:v>56</c:v>
                </c:pt>
                <c:pt idx="1">
                  <c:v>59.8</c:v>
                </c:pt>
                <c:pt idx="2">
                  <c:v>62.6</c:v>
                </c:pt>
                <c:pt idx="3">
                  <c:v>65.099999999999994</c:v>
                </c:pt>
                <c:pt idx="4">
                  <c:v>67.099999999999994</c:v>
                </c:pt>
                <c:pt idx="5">
                  <c:v>68.2</c:v>
                </c:pt>
                <c:pt idx="6">
                  <c:v>67.7</c:v>
                </c:pt>
                <c:pt idx="7">
                  <c:v>68.400000000000006</c:v>
                </c:pt>
                <c:pt idx="8">
                  <c:v>68.099999999999994</c:v>
                </c:pt>
                <c:pt idx="9">
                  <c:v>68.900000000000006</c:v>
                </c:pt>
                <c:pt idx="10">
                  <c:v>66.900000000000006</c:v>
                </c:pt>
                <c:pt idx="11">
                  <c:v>63.5</c:v>
                </c:pt>
                <c:pt idx="12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9-4B57-B926-7695345FF640}"/>
            </c:ext>
          </c:extLst>
        </c:ser>
        <c:ser>
          <c:idx val="2"/>
          <c:order val="2"/>
          <c:tx>
            <c:strRef>
              <c:f>'表-年齢別人口割合の推移'!$D$1</c:f>
              <c:strCache>
                <c:ptCount val="1"/>
                <c:pt idx="0">
                  <c:v>老年人口(65歳以上)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2.396081303790656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9-4B57-B926-7695345FF640}"/>
                </c:ext>
              </c:extLst>
            </c:dLbl>
            <c:dLbl>
              <c:idx val="10"/>
              <c:layout>
                <c:manualLayout>
                  <c:x val="-5.4034670084844041E-4"/>
                  <c:y val="1.36472226685949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9-4B57-B926-7695345FF640}"/>
                </c:ext>
              </c:extLst>
            </c:dLbl>
            <c:dLbl>
              <c:idx val="11"/>
              <c:layout>
                <c:manualLayout>
                  <c:x val="-5.4034670084858254E-4"/>
                  <c:y val="-1.360544217687099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12700"/>
                </a:effectLst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9-4B57-B926-7695345FF64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'表-年齢別人口割合の推移'!$A$2:$A$14</c:f>
              <c:strCache>
                <c:ptCount val="13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  <c:pt idx="4">
                  <c:v>平成７年</c:v>
                </c:pt>
                <c:pt idx="5">
                  <c:v>平成２年</c:v>
                </c:pt>
                <c:pt idx="6">
                  <c:v>昭和60年</c:v>
                </c:pt>
                <c:pt idx="7">
                  <c:v>昭和55年</c:v>
                </c:pt>
                <c:pt idx="8">
                  <c:v>昭和50年</c:v>
                </c:pt>
                <c:pt idx="9">
                  <c:v>昭和45年</c:v>
                </c:pt>
                <c:pt idx="10">
                  <c:v>昭和40年</c:v>
                </c:pt>
                <c:pt idx="11">
                  <c:v>昭和35年</c:v>
                </c:pt>
                <c:pt idx="12">
                  <c:v>昭和30年</c:v>
                </c:pt>
              </c:strCache>
            </c:strRef>
          </c:cat>
          <c:val>
            <c:numRef>
              <c:f>'表-年齢別人口割合の推移'!$D$2:$D$14</c:f>
              <c:numCache>
                <c:formatCode>0.0</c:formatCode>
                <c:ptCount val="13"/>
                <c:pt idx="0">
                  <c:v>32.200000000000003</c:v>
                </c:pt>
                <c:pt idx="1">
                  <c:v>27.6</c:v>
                </c:pt>
                <c:pt idx="2">
                  <c:v>24.1</c:v>
                </c:pt>
                <c:pt idx="3">
                  <c:v>19.8</c:v>
                </c:pt>
                <c:pt idx="4">
                  <c:v>15.6</c:v>
                </c:pt>
                <c:pt idx="5">
                  <c:v>11.8</c:v>
                </c:pt>
                <c:pt idx="6">
                  <c:v>9.6</c:v>
                </c:pt>
                <c:pt idx="7">
                  <c:v>8.1</c:v>
                </c:pt>
                <c:pt idx="8">
                  <c:v>6.5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3.8</c:v>
                </c:pt>
                <c:pt idx="1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09-4B57-B926-7695345F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9326592"/>
        <c:axId val="119328128"/>
      </c:barChart>
      <c:catAx>
        <c:axId val="11932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281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265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42440149526764"/>
          <c:y val="8.147429679922405E-2"/>
          <c:w val="0.80606171955778261"/>
          <c:h val="2.03685741998060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'6(8)人口ﾋﾟﾗﾐｯﾄ'!$L$3:$L$23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'6(8)人口ﾋﾟﾗﾐｯﾄ'!$M$3:$M$23</c:f>
              <c:numCache>
                <c:formatCode>General</c:formatCode>
                <c:ptCount val="21"/>
                <c:pt idx="0">
                  <c:v>1436</c:v>
                </c:pt>
                <c:pt idx="1">
                  <c:v>1721</c:v>
                </c:pt>
                <c:pt idx="2">
                  <c:v>1291</c:v>
                </c:pt>
                <c:pt idx="3">
                  <c:v>1440</c:v>
                </c:pt>
                <c:pt idx="4">
                  <c:v>2326</c:v>
                </c:pt>
                <c:pt idx="5">
                  <c:v>1248</c:v>
                </c:pt>
                <c:pt idx="6">
                  <c:v>750</c:v>
                </c:pt>
                <c:pt idx="7">
                  <c:v>640</c:v>
                </c:pt>
                <c:pt idx="8">
                  <c:v>558</c:v>
                </c:pt>
                <c:pt idx="9">
                  <c:v>464</c:v>
                </c:pt>
                <c:pt idx="10">
                  <c:v>400</c:v>
                </c:pt>
                <c:pt idx="11">
                  <c:v>314</c:v>
                </c:pt>
                <c:pt idx="12">
                  <c:v>262</c:v>
                </c:pt>
                <c:pt idx="13">
                  <c:v>156</c:v>
                </c:pt>
                <c:pt idx="14">
                  <c:v>133</c:v>
                </c:pt>
                <c:pt idx="15">
                  <c:v>73</c:v>
                </c:pt>
                <c:pt idx="16">
                  <c:v>28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B-460B-A61E-626FF00836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293376"/>
        <c:axId val="88294912"/>
      </c:barChart>
      <c:catAx>
        <c:axId val="882933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8294912"/>
        <c:crosses val="autoZero"/>
        <c:auto val="1"/>
        <c:lblAlgn val="ctr"/>
        <c:lblOffset val="100"/>
        <c:noMultiLvlLbl val="0"/>
      </c:catAx>
      <c:valAx>
        <c:axId val="88294912"/>
        <c:scaling>
          <c:orientation val="maxMin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29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昭和３０年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'6(8)人口ﾋﾟﾗﾐｯﾄ'!$N$3:$N$23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'6(8)人口ﾋﾟﾗﾐｯﾄ'!$O$3:$O$23</c:f>
              <c:numCache>
                <c:formatCode>General</c:formatCode>
                <c:ptCount val="21"/>
                <c:pt idx="0">
                  <c:v>1351</c:v>
                </c:pt>
                <c:pt idx="1">
                  <c:v>1646</c:v>
                </c:pt>
                <c:pt idx="2">
                  <c:v>1240</c:v>
                </c:pt>
                <c:pt idx="3">
                  <c:v>1250</c:v>
                </c:pt>
                <c:pt idx="4">
                  <c:v>1206</c:v>
                </c:pt>
                <c:pt idx="5">
                  <c:v>972</c:v>
                </c:pt>
                <c:pt idx="6">
                  <c:v>808</c:v>
                </c:pt>
                <c:pt idx="7">
                  <c:v>666</c:v>
                </c:pt>
                <c:pt idx="8">
                  <c:v>575</c:v>
                </c:pt>
                <c:pt idx="9">
                  <c:v>420</c:v>
                </c:pt>
                <c:pt idx="10">
                  <c:v>380</c:v>
                </c:pt>
                <c:pt idx="11">
                  <c:v>301</c:v>
                </c:pt>
                <c:pt idx="12">
                  <c:v>230</c:v>
                </c:pt>
                <c:pt idx="13">
                  <c:v>187</c:v>
                </c:pt>
                <c:pt idx="14">
                  <c:v>143</c:v>
                </c:pt>
                <c:pt idx="15">
                  <c:v>88</c:v>
                </c:pt>
                <c:pt idx="16">
                  <c:v>51</c:v>
                </c:pt>
                <c:pt idx="17">
                  <c:v>8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C-4EA0-AB68-59AD4E2E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640896"/>
        <c:axId val="88642688"/>
      </c:barChart>
      <c:catAx>
        <c:axId val="88640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642688"/>
        <c:crosses val="autoZero"/>
        <c:auto val="1"/>
        <c:lblAlgn val="ctr"/>
        <c:lblOffset val="100"/>
        <c:noMultiLvlLbl val="0"/>
      </c:catAx>
      <c:valAx>
        <c:axId val="88642688"/>
        <c:scaling>
          <c:orientation val="minMax"/>
          <c:max val="2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640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'6(8)人口ﾋﾟﾗﾐｯﾄ'!$L$36:$L$56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'6(8)人口ﾋﾟﾗﾐｯﾄ'!$M$36:$M$56</c:f>
              <c:numCache>
                <c:formatCode>General</c:formatCode>
                <c:ptCount val="21"/>
                <c:pt idx="0">
                  <c:v>1196</c:v>
                </c:pt>
                <c:pt idx="1">
                  <c:v>1085</c:v>
                </c:pt>
                <c:pt idx="2">
                  <c:v>1106</c:v>
                </c:pt>
                <c:pt idx="3">
                  <c:v>1016</c:v>
                </c:pt>
                <c:pt idx="4">
                  <c:v>1103</c:v>
                </c:pt>
                <c:pt idx="5">
                  <c:v>1231</c:v>
                </c:pt>
                <c:pt idx="6">
                  <c:v>899</c:v>
                </c:pt>
                <c:pt idx="7">
                  <c:v>994</c:v>
                </c:pt>
                <c:pt idx="8">
                  <c:v>1116</c:v>
                </c:pt>
                <c:pt idx="9">
                  <c:v>909</c:v>
                </c:pt>
                <c:pt idx="10">
                  <c:v>599</c:v>
                </c:pt>
                <c:pt idx="11">
                  <c:v>493</c:v>
                </c:pt>
                <c:pt idx="12">
                  <c:v>428</c:v>
                </c:pt>
                <c:pt idx="13">
                  <c:v>338</c:v>
                </c:pt>
                <c:pt idx="14">
                  <c:v>221</c:v>
                </c:pt>
                <c:pt idx="15">
                  <c:v>143</c:v>
                </c:pt>
                <c:pt idx="16">
                  <c:v>64</c:v>
                </c:pt>
                <c:pt idx="17">
                  <c:v>18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1-4936-9BEC-4B05484EE3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661376"/>
        <c:axId val="88663168"/>
      </c:barChart>
      <c:catAx>
        <c:axId val="886613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8663168"/>
        <c:crosses val="autoZero"/>
        <c:auto val="1"/>
        <c:lblAlgn val="ctr"/>
        <c:lblOffset val="100"/>
        <c:noMultiLvlLbl val="0"/>
      </c:catAx>
      <c:valAx>
        <c:axId val="88663168"/>
        <c:scaling>
          <c:orientation val="maxMin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6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昭和５０年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'6(8)人口ﾋﾟﾗﾐｯﾄ'!$N$36:$N$56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'6(8)人口ﾋﾟﾗﾐｯﾄ'!$O$36:$O$56</c:f>
              <c:numCache>
                <c:formatCode>General</c:formatCode>
                <c:ptCount val="21"/>
                <c:pt idx="0">
                  <c:v>1074</c:v>
                </c:pt>
                <c:pt idx="1">
                  <c:v>985</c:v>
                </c:pt>
                <c:pt idx="2">
                  <c:v>1116</c:v>
                </c:pt>
                <c:pt idx="3">
                  <c:v>953</c:v>
                </c:pt>
                <c:pt idx="4">
                  <c:v>998</c:v>
                </c:pt>
                <c:pt idx="5">
                  <c:v>1224</c:v>
                </c:pt>
                <c:pt idx="6">
                  <c:v>1073</c:v>
                </c:pt>
                <c:pt idx="7">
                  <c:v>1084</c:v>
                </c:pt>
                <c:pt idx="8">
                  <c:v>949</c:v>
                </c:pt>
                <c:pt idx="9">
                  <c:v>837</c:v>
                </c:pt>
                <c:pt idx="10">
                  <c:v>686</c:v>
                </c:pt>
                <c:pt idx="11">
                  <c:v>568</c:v>
                </c:pt>
                <c:pt idx="12">
                  <c:v>456</c:v>
                </c:pt>
                <c:pt idx="13">
                  <c:v>331</c:v>
                </c:pt>
                <c:pt idx="14">
                  <c:v>247</c:v>
                </c:pt>
                <c:pt idx="15">
                  <c:v>172</c:v>
                </c:pt>
                <c:pt idx="16">
                  <c:v>83</c:v>
                </c:pt>
                <c:pt idx="17">
                  <c:v>40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C-43FA-A065-3E61B6BB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106880"/>
        <c:axId val="88108416"/>
      </c:barChart>
      <c:catAx>
        <c:axId val="8810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108416"/>
        <c:crosses val="autoZero"/>
        <c:auto val="1"/>
        <c:lblAlgn val="ctr"/>
        <c:lblOffset val="100"/>
        <c:noMultiLvlLbl val="0"/>
      </c:catAx>
      <c:valAx>
        <c:axId val="88108416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10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75757575757578E-2"/>
          <c:y val="9.4083425719026406E-2"/>
          <c:w val="0.74547035313767596"/>
          <c:h val="0.84055023795650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'6(8)人口ﾋﾟﾗﾐｯﾄ'!$M$67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'6(8)人口ﾋﾟﾗﾐｯﾄ'!$L$68:$L$88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'6(8)人口ﾋﾟﾗﾐｯﾄ'!$M$68:$M$88</c:f>
              <c:numCache>
                <c:formatCode>General</c:formatCode>
                <c:ptCount val="21"/>
                <c:pt idx="0">
                  <c:v>509</c:v>
                </c:pt>
                <c:pt idx="1">
                  <c:v>616</c:v>
                </c:pt>
                <c:pt idx="2">
                  <c:v>720</c:v>
                </c:pt>
                <c:pt idx="3">
                  <c:v>772</c:v>
                </c:pt>
                <c:pt idx="4">
                  <c:v>717</c:v>
                </c:pt>
                <c:pt idx="5">
                  <c:v>756</c:v>
                </c:pt>
                <c:pt idx="6">
                  <c:v>710</c:v>
                </c:pt>
                <c:pt idx="7">
                  <c:v>799</c:v>
                </c:pt>
                <c:pt idx="8">
                  <c:v>781</c:v>
                </c:pt>
                <c:pt idx="9">
                  <c:v>863</c:v>
                </c:pt>
                <c:pt idx="10">
                  <c:v>982</c:v>
                </c:pt>
                <c:pt idx="11">
                  <c:v>699</c:v>
                </c:pt>
                <c:pt idx="12">
                  <c:v>755</c:v>
                </c:pt>
                <c:pt idx="13">
                  <c:v>815</c:v>
                </c:pt>
                <c:pt idx="14">
                  <c:v>608</c:v>
                </c:pt>
                <c:pt idx="15">
                  <c:v>321</c:v>
                </c:pt>
                <c:pt idx="16">
                  <c:v>214</c:v>
                </c:pt>
                <c:pt idx="17">
                  <c:v>106</c:v>
                </c:pt>
                <c:pt idx="18">
                  <c:v>31</c:v>
                </c:pt>
                <c:pt idx="19">
                  <c:v>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6-4375-BDCA-623CF7A502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870912"/>
        <c:axId val="88872448"/>
      </c:barChart>
      <c:catAx>
        <c:axId val="888709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8872448"/>
        <c:crosses val="autoZero"/>
        <c:auto val="1"/>
        <c:lblAlgn val="ctr"/>
        <c:lblOffset val="100"/>
        <c:noMultiLvlLbl val="0"/>
      </c:catAx>
      <c:valAx>
        <c:axId val="88872448"/>
        <c:scaling>
          <c:orientation val="maxMin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87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平成１２年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'6(8)人口ﾋﾟﾗﾐｯﾄ'!$O$67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'6(8)人口ﾋﾟﾗﾐｯﾄ'!$N$68:$N$88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'6(8)人口ﾋﾟﾗﾐｯﾄ'!$O$68:$O$88</c:f>
              <c:numCache>
                <c:formatCode>General</c:formatCode>
                <c:ptCount val="21"/>
                <c:pt idx="0">
                  <c:v>550</c:v>
                </c:pt>
                <c:pt idx="1">
                  <c:v>559</c:v>
                </c:pt>
                <c:pt idx="2">
                  <c:v>652</c:v>
                </c:pt>
                <c:pt idx="3">
                  <c:v>652</c:v>
                </c:pt>
                <c:pt idx="4">
                  <c:v>502</c:v>
                </c:pt>
                <c:pt idx="5">
                  <c:v>691</c:v>
                </c:pt>
                <c:pt idx="6">
                  <c:v>690</c:v>
                </c:pt>
                <c:pt idx="7">
                  <c:v>807</c:v>
                </c:pt>
                <c:pt idx="8">
                  <c:v>750</c:v>
                </c:pt>
                <c:pt idx="9">
                  <c:v>892</c:v>
                </c:pt>
                <c:pt idx="10">
                  <c:v>1018</c:v>
                </c:pt>
                <c:pt idx="11">
                  <c:v>829</c:v>
                </c:pt>
                <c:pt idx="12">
                  <c:v>899</c:v>
                </c:pt>
                <c:pt idx="13">
                  <c:v>765</c:v>
                </c:pt>
                <c:pt idx="14">
                  <c:v>673</c:v>
                </c:pt>
                <c:pt idx="15">
                  <c:v>521</c:v>
                </c:pt>
                <c:pt idx="16">
                  <c:v>344</c:v>
                </c:pt>
                <c:pt idx="17">
                  <c:v>214</c:v>
                </c:pt>
                <c:pt idx="18">
                  <c:v>80</c:v>
                </c:pt>
                <c:pt idx="19">
                  <c:v>21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E-4DCE-A163-1FC6C1A4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910080"/>
        <c:axId val="88915968"/>
      </c:barChart>
      <c:catAx>
        <c:axId val="8891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915968"/>
        <c:crosses val="autoZero"/>
        <c:auto val="1"/>
        <c:lblAlgn val="ctr"/>
        <c:lblOffset val="100"/>
        <c:noMultiLvlLbl val="0"/>
      </c:catAx>
      <c:valAx>
        <c:axId val="88915968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91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75757575757578E-2"/>
          <c:y val="9.4083425719026406E-2"/>
          <c:w val="0.74547035313767596"/>
          <c:h val="0.84055023795650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'6(8)人口ﾋﾟﾗﾐｯﾄ'!$M$98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'6(8)人口ﾋﾟﾗﾐｯﾄ'!$L$99:$L$119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'6(8)人口ﾋﾟﾗﾐｯﾄ'!$M$99:$M$119</c:f>
              <c:numCache>
                <c:formatCode>General</c:formatCode>
                <c:ptCount val="21"/>
                <c:pt idx="0">
                  <c:v>356</c:v>
                </c:pt>
                <c:pt idx="1">
                  <c:v>403</c:v>
                </c:pt>
                <c:pt idx="2">
                  <c:v>469</c:v>
                </c:pt>
                <c:pt idx="3">
                  <c:v>442</c:v>
                </c:pt>
                <c:pt idx="4">
                  <c:v>348</c:v>
                </c:pt>
                <c:pt idx="5">
                  <c:v>496</c:v>
                </c:pt>
                <c:pt idx="6">
                  <c:v>527</c:v>
                </c:pt>
                <c:pt idx="7">
                  <c:v>591</c:v>
                </c:pt>
                <c:pt idx="8">
                  <c:v>626</c:v>
                </c:pt>
                <c:pt idx="9">
                  <c:v>601</c:v>
                </c:pt>
                <c:pt idx="10">
                  <c:v>686</c:v>
                </c:pt>
                <c:pt idx="11">
                  <c:v>687</c:v>
                </c:pt>
                <c:pt idx="12">
                  <c:v>746</c:v>
                </c:pt>
                <c:pt idx="13">
                  <c:v>844</c:v>
                </c:pt>
                <c:pt idx="14">
                  <c:v>581</c:v>
                </c:pt>
                <c:pt idx="15">
                  <c:v>561</c:v>
                </c:pt>
                <c:pt idx="16">
                  <c:v>485</c:v>
                </c:pt>
                <c:pt idx="17">
                  <c:v>231</c:v>
                </c:pt>
                <c:pt idx="18">
                  <c:v>57</c:v>
                </c:pt>
                <c:pt idx="19">
                  <c:v>15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9-48D8-8BB8-670B49BBAB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930944"/>
        <c:axId val="67637632"/>
      </c:barChart>
      <c:catAx>
        <c:axId val="8893094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67637632"/>
        <c:crosses val="autoZero"/>
        <c:auto val="1"/>
        <c:lblAlgn val="ctr"/>
        <c:lblOffset val="100"/>
        <c:noMultiLvlLbl val="0"/>
      </c:catAx>
      <c:valAx>
        <c:axId val="67637632"/>
        <c:scaling>
          <c:orientation val="maxMin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930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平成２７年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'6(8)人口ﾋﾟﾗﾐｯﾄ'!$O$98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'6(8)人口ﾋﾟﾗﾐｯﾄ'!$N$99:$N$119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'6(8)人口ﾋﾟﾗﾐｯﾄ'!$O$99:$O$119</c:f>
              <c:numCache>
                <c:formatCode>General</c:formatCode>
                <c:ptCount val="21"/>
                <c:pt idx="0">
                  <c:v>348</c:v>
                </c:pt>
                <c:pt idx="1">
                  <c:v>402</c:v>
                </c:pt>
                <c:pt idx="2">
                  <c:v>398</c:v>
                </c:pt>
                <c:pt idx="3">
                  <c:v>418</c:v>
                </c:pt>
                <c:pt idx="4">
                  <c:v>260</c:v>
                </c:pt>
                <c:pt idx="5">
                  <c:v>391</c:v>
                </c:pt>
                <c:pt idx="6">
                  <c:v>528</c:v>
                </c:pt>
                <c:pt idx="7">
                  <c:v>547</c:v>
                </c:pt>
                <c:pt idx="8">
                  <c:v>621</c:v>
                </c:pt>
                <c:pt idx="9">
                  <c:v>623</c:v>
                </c:pt>
                <c:pt idx="10">
                  <c:v>736</c:v>
                </c:pt>
                <c:pt idx="11">
                  <c:v>690</c:v>
                </c:pt>
                <c:pt idx="12">
                  <c:v>810</c:v>
                </c:pt>
                <c:pt idx="13">
                  <c:v>949</c:v>
                </c:pt>
                <c:pt idx="14">
                  <c:v>747</c:v>
                </c:pt>
                <c:pt idx="15">
                  <c:v>758</c:v>
                </c:pt>
                <c:pt idx="16">
                  <c:v>613</c:v>
                </c:pt>
                <c:pt idx="17">
                  <c:v>411</c:v>
                </c:pt>
                <c:pt idx="18">
                  <c:v>197</c:v>
                </c:pt>
                <c:pt idx="19">
                  <c:v>70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E-4080-8CB9-52FB37818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687552"/>
        <c:axId val="67689088"/>
      </c:barChart>
      <c:catAx>
        <c:axId val="67687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67687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核 家 族 世 帯 の 構 成 割 合 （ 世 帯 数 ）</a:t>
            </a:r>
          </a:p>
        </c:rich>
      </c:tx>
      <c:layout>
        <c:manualLayout>
          <c:xMode val="edge"/>
          <c:yMode val="edge"/>
          <c:x val="0.1697534104533229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4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876671122490963E-2"/>
          <c:y val="0.20976137574776066"/>
          <c:w val="0.90895198711176683"/>
          <c:h val="0.76531749468366139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'表-核家族世帯の構成割合'!$B$3</c:f>
              <c:strCache>
                <c:ptCount val="1"/>
                <c:pt idx="0">
                  <c:v>夫婦のみ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34-42F4-AFC2-D83708110F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34-42F4-AFC2-D83708110F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34-42F4-AFC2-D83708110F7A}"/>
              </c:ext>
            </c:extLst>
          </c:dPt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'表-核家族世帯の構成割合'!$A$4:$A$12</c:f>
              <c:strCache>
                <c:ptCount val="9"/>
                <c:pt idx="0">
                  <c:v>Ｈ２７</c:v>
                </c:pt>
                <c:pt idx="1">
                  <c:v>Ｈ２２</c:v>
                </c:pt>
                <c:pt idx="2">
                  <c:v>Ｈ１７</c:v>
                </c:pt>
                <c:pt idx="3">
                  <c:v>Ｈ１２</c:v>
                </c:pt>
                <c:pt idx="4">
                  <c:v>Ｈ　７</c:v>
                </c:pt>
                <c:pt idx="5">
                  <c:v>Ｈ　２</c:v>
                </c:pt>
                <c:pt idx="6">
                  <c:v>S６０</c:v>
                </c:pt>
                <c:pt idx="7">
                  <c:v>S５５</c:v>
                </c:pt>
                <c:pt idx="8">
                  <c:v>S５０</c:v>
                </c:pt>
              </c:strCache>
            </c:strRef>
          </c:cat>
          <c:val>
            <c:numRef>
              <c:f>'表-核家族世帯の構成割合'!$B$4:$B$12</c:f>
              <c:numCache>
                <c:formatCode>0.0;"▲ "0.0</c:formatCode>
                <c:ptCount val="9"/>
                <c:pt idx="0">
                  <c:v>46.4</c:v>
                </c:pt>
                <c:pt idx="1">
                  <c:v>46.2</c:v>
                </c:pt>
                <c:pt idx="2">
                  <c:v>44.9</c:v>
                </c:pt>
                <c:pt idx="3">
                  <c:v>42.7</c:v>
                </c:pt>
                <c:pt idx="4">
                  <c:v>40.6</c:v>
                </c:pt>
                <c:pt idx="5">
                  <c:v>35.299999999999997</c:v>
                </c:pt>
                <c:pt idx="6">
                  <c:v>30.9</c:v>
                </c:pt>
                <c:pt idx="7">
                  <c:v>27</c:v>
                </c:pt>
                <c:pt idx="8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4-42F4-AFC2-D83708110F7A}"/>
            </c:ext>
          </c:extLst>
        </c:ser>
        <c:ser>
          <c:idx val="1"/>
          <c:order val="1"/>
          <c:tx>
            <c:strRef>
              <c:f>'表-核家族世帯の構成割合'!$C$3</c:f>
              <c:strCache>
                <c:ptCount val="1"/>
                <c:pt idx="0">
                  <c:v>夫婦と子供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'表-核家族世帯の構成割合'!$A$4:$A$12</c:f>
              <c:strCache>
                <c:ptCount val="9"/>
                <c:pt idx="0">
                  <c:v>Ｈ２７</c:v>
                </c:pt>
                <c:pt idx="1">
                  <c:v>Ｈ２２</c:v>
                </c:pt>
                <c:pt idx="2">
                  <c:v>Ｈ１７</c:v>
                </c:pt>
                <c:pt idx="3">
                  <c:v>Ｈ１２</c:v>
                </c:pt>
                <c:pt idx="4">
                  <c:v>Ｈ　７</c:v>
                </c:pt>
                <c:pt idx="5">
                  <c:v>Ｈ　２</c:v>
                </c:pt>
                <c:pt idx="6">
                  <c:v>S６０</c:v>
                </c:pt>
                <c:pt idx="7">
                  <c:v>S５５</c:v>
                </c:pt>
                <c:pt idx="8">
                  <c:v>S５０</c:v>
                </c:pt>
              </c:strCache>
            </c:strRef>
          </c:cat>
          <c:val>
            <c:numRef>
              <c:f>'表-核家族世帯の構成割合'!$C$4:$C$12</c:f>
              <c:numCache>
                <c:formatCode>0.0;"▲ "0.0</c:formatCode>
                <c:ptCount val="9"/>
                <c:pt idx="0">
                  <c:v>38</c:v>
                </c:pt>
                <c:pt idx="1">
                  <c:v>39.700000000000003</c:v>
                </c:pt>
                <c:pt idx="2">
                  <c:v>42.5</c:v>
                </c:pt>
                <c:pt idx="3">
                  <c:v>45.7</c:v>
                </c:pt>
                <c:pt idx="4">
                  <c:v>50.1</c:v>
                </c:pt>
                <c:pt idx="5">
                  <c:v>55.8</c:v>
                </c:pt>
                <c:pt idx="6">
                  <c:v>62.4</c:v>
                </c:pt>
                <c:pt idx="7">
                  <c:v>66.2</c:v>
                </c:pt>
                <c:pt idx="8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4-42F4-AFC2-D83708110F7A}"/>
            </c:ext>
          </c:extLst>
        </c:ser>
        <c:ser>
          <c:idx val="2"/>
          <c:order val="2"/>
          <c:tx>
            <c:strRef>
              <c:f>'表-核家族世帯の構成割合'!$D$3</c:f>
              <c:strCache>
                <c:ptCount val="1"/>
                <c:pt idx="0">
                  <c:v>男親と子供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004613059731171E-3"/>
                  <c:y val="-3.199755793765654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4-42F4-AFC2-D83708110F7A}"/>
                </c:ext>
              </c:extLst>
            </c:dLbl>
            <c:dLbl>
              <c:idx val="1"/>
              <c:layout>
                <c:manualLayout>
                  <c:x val="3.754606431771786E-3"/>
                  <c:y val="-1.7480369470950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4-42F4-AFC2-D83708110F7A}"/>
                </c:ext>
              </c:extLst>
            </c:dLbl>
            <c:dLbl>
              <c:idx val="2"/>
              <c:layout>
                <c:manualLayout>
                  <c:x val="9.4513918323775089E-3"/>
                  <c:y val="6.31379415591829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4-42F4-AFC2-D83708110F7A}"/>
                </c:ext>
              </c:extLst>
            </c:dLbl>
            <c:dLbl>
              <c:idx val="3"/>
              <c:layout>
                <c:manualLayout>
                  <c:x val="-4.1450374258773211E-3"/>
                  <c:y val="-3.2197065709465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4-42F4-AFC2-D83708110F7A}"/>
                </c:ext>
              </c:extLst>
            </c:dLbl>
            <c:dLbl>
              <c:idx val="4"/>
              <c:layout>
                <c:manualLayout>
                  <c:x val="-1.3323258835069858E-2"/>
                  <c:y val="-2.9170652733828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4-42F4-AFC2-D83708110F7A}"/>
                </c:ext>
              </c:extLst>
            </c:dLbl>
            <c:dLbl>
              <c:idx val="5"/>
              <c:layout>
                <c:manualLayout>
                  <c:x val="-2.384492342497592E-2"/>
                  <c:y val="-5.37580777480696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4-42F4-AFC2-D83708110F7A}"/>
                </c:ext>
              </c:extLst>
            </c:dLbl>
            <c:dLbl>
              <c:idx val="6"/>
              <c:layout>
                <c:manualLayout>
                  <c:x val="-2.0202020202020204E-2"/>
                  <c:y val="5.07666917204535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4-42F4-AFC2-D83708110F7A}"/>
                </c:ext>
              </c:extLst>
            </c:dLbl>
            <c:dLbl>
              <c:idx val="7"/>
              <c:layout>
                <c:manualLayout>
                  <c:x val="-2.46913580246913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4-42F4-AFC2-D83708110F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'表-核家族世帯の構成割合'!$A$4:$A$12</c:f>
              <c:strCache>
                <c:ptCount val="9"/>
                <c:pt idx="0">
                  <c:v>Ｈ２７</c:v>
                </c:pt>
                <c:pt idx="1">
                  <c:v>Ｈ２２</c:v>
                </c:pt>
                <c:pt idx="2">
                  <c:v>Ｈ１７</c:v>
                </c:pt>
                <c:pt idx="3">
                  <c:v>Ｈ１２</c:v>
                </c:pt>
                <c:pt idx="4">
                  <c:v>Ｈ　７</c:v>
                </c:pt>
                <c:pt idx="5">
                  <c:v>Ｈ　２</c:v>
                </c:pt>
                <c:pt idx="6">
                  <c:v>S６０</c:v>
                </c:pt>
                <c:pt idx="7">
                  <c:v>S５５</c:v>
                </c:pt>
                <c:pt idx="8">
                  <c:v>S５０</c:v>
                </c:pt>
              </c:strCache>
            </c:strRef>
          </c:cat>
          <c:val>
            <c:numRef>
              <c:f>'表-核家族世帯の構成割合'!$D$4:$D$12</c:f>
              <c:numCache>
                <c:formatCode>0.0;"▲ "0.0</c:formatCode>
                <c:ptCount val="9"/>
                <c:pt idx="0">
                  <c:v>2.2000000000000002</c:v>
                </c:pt>
                <c:pt idx="1">
                  <c:v>2.1</c:v>
                </c:pt>
                <c:pt idx="2">
                  <c:v>1.8</c:v>
                </c:pt>
                <c:pt idx="3">
                  <c:v>1.7</c:v>
                </c:pt>
                <c:pt idx="4">
                  <c:v>1.4</c:v>
                </c:pt>
                <c:pt idx="5">
                  <c:v>1.2</c:v>
                </c:pt>
                <c:pt idx="6">
                  <c:v>0.9</c:v>
                </c:pt>
                <c:pt idx="7">
                  <c:v>1.1000000000000001</c:v>
                </c:pt>
                <c:pt idx="8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34-42F4-AFC2-D83708110F7A}"/>
            </c:ext>
          </c:extLst>
        </c:ser>
        <c:ser>
          <c:idx val="3"/>
          <c:order val="3"/>
          <c:tx>
            <c:strRef>
              <c:f>'表-核家族世帯の構成割合'!$E$3</c:f>
              <c:strCache>
                <c:ptCount val="1"/>
                <c:pt idx="0">
                  <c:v>女親と子供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4893378226711564E-3"/>
                  <c:y val="-1.3845621322256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34-42F4-AFC2-D83708110F7A}"/>
                </c:ext>
              </c:extLst>
            </c:dLbl>
            <c:dLbl>
              <c:idx val="2"/>
              <c:layout>
                <c:manualLayout>
                  <c:x val="1.1223344556677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34-42F4-AFC2-D83708110F7A}"/>
                </c:ext>
              </c:extLst>
            </c:dLbl>
            <c:dLbl>
              <c:idx val="3"/>
              <c:layout>
                <c:manualLayout>
                  <c:x val="6.7340067340067337E-3"/>
                  <c:y val="-2.76912426445136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4-42F4-AFC2-D83708110F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'表-核家族世帯の構成割合'!$A$4:$A$12</c:f>
              <c:strCache>
                <c:ptCount val="9"/>
                <c:pt idx="0">
                  <c:v>Ｈ２７</c:v>
                </c:pt>
                <c:pt idx="1">
                  <c:v>Ｈ２２</c:v>
                </c:pt>
                <c:pt idx="2">
                  <c:v>Ｈ１７</c:v>
                </c:pt>
                <c:pt idx="3">
                  <c:v>Ｈ１２</c:v>
                </c:pt>
                <c:pt idx="4">
                  <c:v>Ｈ　７</c:v>
                </c:pt>
                <c:pt idx="5">
                  <c:v>Ｈ　２</c:v>
                </c:pt>
                <c:pt idx="6">
                  <c:v>S６０</c:v>
                </c:pt>
                <c:pt idx="7">
                  <c:v>S５５</c:v>
                </c:pt>
                <c:pt idx="8">
                  <c:v>S５０</c:v>
                </c:pt>
              </c:strCache>
            </c:strRef>
          </c:cat>
          <c:val>
            <c:numRef>
              <c:f>'表-核家族世帯の構成割合'!$E$4:$E$12</c:f>
              <c:numCache>
                <c:formatCode>0.0;"▲ "0.0</c:formatCode>
                <c:ptCount val="9"/>
                <c:pt idx="0">
                  <c:v>13.4</c:v>
                </c:pt>
                <c:pt idx="1">
                  <c:v>12</c:v>
                </c:pt>
                <c:pt idx="2">
                  <c:v>10.8</c:v>
                </c:pt>
                <c:pt idx="3">
                  <c:v>9.9</c:v>
                </c:pt>
                <c:pt idx="4">
                  <c:v>7.9</c:v>
                </c:pt>
                <c:pt idx="5">
                  <c:v>7.7</c:v>
                </c:pt>
                <c:pt idx="6">
                  <c:v>5.8</c:v>
                </c:pt>
                <c:pt idx="7">
                  <c:v>5.7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834-42F4-AFC2-D8370811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919424"/>
        <c:axId val="126920960"/>
        <c:axId val="0"/>
      </c:bar3DChart>
      <c:catAx>
        <c:axId val="1269194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2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2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1942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98768672434464"/>
          <c:y val="0.1038422689375666"/>
          <c:w val="0.61111208321182064"/>
          <c:h val="3.01142263759086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&amp;C-36-</c:oddFooter>
    </c:headerFooter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 業 別 就 業 者 数 の 推 移</a:t>
            </a:r>
          </a:p>
        </c:rich>
      </c:tx>
      <c:layout>
        <c:manualLayout>
          <c:xMode val="edge"/>
          <c:yMode val="edge"/>
          <c:x val="0.31611942873338011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2054757883958"/>
          <c:y val="0.142857444825159"/>
          <c:w val="0.81690265689593256"/>
          <c:h val="0.75757735892129774"/>
        </c:manualLayout>
      </c:layout>
      <c:lineChart>
        <c:grouping val="standard"/>
        <c:varyColors val="0"/>
        <c:ser>
          <c:idx val="0"/>
          <c:order val="0"/>
          <c:tx>
            <c:strRef>
              <c:f>'表-産業別就業者数の推移等'!$K$2</c:f>
              <c:strCache>
                <c:ptCount val="1"/>
                <c:pt idx="0">
                  <c:v>第１次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2943214816020965"/>
                  <c:y val="0.14718591994182545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F-4B9E-96B9-3E09821A3A13}"/>
                </c:ext>
              </c:extLst>
            </c:dLbl>
            <c:dLbl>
              <c:idx val="8"/>
              <c:layout>
                <c:manualLayout>
                  <c:x val="3.9389463318562287E-3"/>
                  <c:y val="0.10966810966810957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altLang="ja-JP"/>
                      <a:t>1,530</a:t>
                    </a:r>
                    <a:r>
                      <a:rPr lang="ja-JP" altLang="en-US"/>
                      <a:t>人</a:t>
                    </a:r>
                  </a:p>
                </c:rich>
              </c:tx>
              <c:numFmt formatCode="#,##0&quot;人&quot;\ 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F-4B9E-96B9-3E09821A3A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'表-産業別就業者数の推移等'!$J$4:$J$13</c15:sqref>
                  </c15:fullRef>
                </c:ext>
              </c:extLst>
              <c:f>'表-産業別就業者数の推移等'!$J$4:$J$13</c:f>
              <c:strCache>
                <c:ptCount val="10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  <c:pt idx="9">
                  <c:v>Ｈ２７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'表-産業別就業者数の推移等'!$K$4:$K$13</c15:sqref>
                  </c15:fullRef>
                </c:ext>
              </c:extLst>
              <c:f>'表-産業別就業者数の推移等'!$K$4:$K$13</c:f>
              <c:numCache>
                <c:formatCode>General</c:formatCode>
                <c:ptCount val="10"/>
                <c:pt idx="0">
                  <c:v>3460</c:v>
                </c:pt>
                <c:pt idx="1">
                  <c:v>2695</c:v>
                </c:pt>
                <c:pt idx="2">
                  <c:v>2517</c:v>
                </c:pt>
                <c:pt idx="3">
                  <c:v>2588</c:v>
                </c:pt>
                <c:pt idx="4">
                  <c:v>2362</c:v>
                </c:pt>
                <c:pt idx="5">
                  <c:v>2124</c:v>
                </c:pt>
                <c:pt idx="6">
                  <c:v>1794</c:v>
                </c:pt>
                <c:pt idx="7">
                  <c:v>1686</c:v>
                </c:pt>
                <c:pt idx="8">
                  <c:v>1645</c:v>
                </c:pt>
                <c:pt idx="9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F-4B9E-96B9-3E09821A3A13}"/>
            </c:ext>
          </c:extLst>
        </c:ser>
        <c:ser>
          <c:idx val="1"/>
          <c:order val="1"/>
          <c:tx>
            <c:strRef>
              <c:f>'表-産業別就業者数の推移等'!$L$2</c:f>
              <c:strCache>
                <c:ptCount val="1"/>
                <c:pt idx="0">
                  <c:v>第２次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314613258276246"/>
                  <c:y val="0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F-4B9E-96B9-3E09821A3A13}"/>
                </c:ext>
              </c:extLst>
            </c:dLbl>
            <c:dLbl>
              <c:idx val="8"/>
              <c:layout>
                <c:manualLayout>
                  <c:x val="9.8473658296404261E-3"/>
                  <c:y val="-3.4632034632034736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altLang="ja-JP"/>
                      <a:t>1,918</a:t>
                    </a:r>
                    <a:r>
                      <a:rPr lang="ja-JP" altLang="en-US"/>
                      <a:t>人</a:t>
                    </a:r>
                  </a:p>
                </c:rich>
              </c:tx>
              <c:numFmt formatCode="#,##0&quot;人&quot;\ 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F-4B9E-96B9-3E09821A3A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'表-産業別就業者数の推移等'!$J$4:$J$13</c15:sqref>
                  </c15:fullRef>
                </c:ext>
              </c:extLst>
              <c:f>'表-産業別就業者数の推移等'!$J$4:$J$13</c:f>
              <c:strCache>
                <c:ptCount val="10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  <c:pt idx="9">
                  <c:v>Ｈ２７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'表-産業別就業者数の推移等'!$L$4:$L$13</c15:sqref>
                  </c15:fullRef>
                </c:ext>
              </c:extLst>
              <c:f>'表-産業別就業者数の推移等'!$L$4:$L$13</c:f>
              <c:numCache>
                <c:formatCode>General</c:formatCode>
                <c:ptCount val="10"/>
                <c:pt idx="0">
                  <c:v>3162</c:v>
                </c:pt>
                <c:pt idx="1">
                  <c:v>3110</c:v>
                </c:pt>
                <c:pt idx="2">
                  <c:v>3253</c:v>
                </c:pt>
                <c:pt idx="3">
                  <c:v>3016</c:v>
                </c:pt>
                <c:pt idx="4">
                  <c:v>3219</c:v>
                </c:pt>
                <c:pt idx="5">
                  <c:v>3582</c:v>
                </c:pt>
                <c:pt idx="6">
                  <c:v>3257</c:v>
                </c:pt>
                <c:pt idx="7">
                  <c:v>2471</c:v>
                </c:pt>
                <c:pt idx="8">
                  <c:v>2107</c:v>
                </c:pt>
                <c:pt idx="9">
                  <c:v>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F-4B9E-96B9-3E09821A3A13}"/>
            </c:ext>
          </c:extLst>
        </c:ser>
        <c:ser>
          <c:idx val="2"/>
          <c:order val="2"/>
          <c:tx>
            <c:strRef>
              <c:f>'表-産業別就業者数の推移等'!$M$2</c:f>
              <c:strCache>
                <c:ptCount val="1"/>
                <c:pt idx="0">
                  <c:v>第３次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3123938879456709"/>
                  <c:y val="-1.1544011544011544E-2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F-4B9E-96B9-3E09821A3A13}"/>
                </c:ext>
              </c:extLst>
            </c:dLbl>
            <c:dLbl>
              <c:idx val="8"/>
              <c:layout>
                <c:manualLayout>
                  <c:x val="0"/>
                  <c:y val="5.772005772005772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altLang="ja-JP"/>
                      <a:t>6,284</a:t>
                    </a:r>
                    <a:r>
                      <a:rPr lang="ja-JP" altLang="en-US"/>
                      <a:t>人</a:t>
                    </a:r>
                  </a:p>
                  <a:p>
                    <a:pPr>
                      <a:defRPr sz="900"/>
                    </a:pPr>
                    <a:endParaRPr lang="ja-JP" altLang="en-US"/>
                  </a:p>
                </c:rich>
              </c:tx>
              <c:numFmt formatCode="#,##0&quot;人&quot;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591601825251904E-2"/>
                      <c:h val="5.51226551226551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4F-4B9E-96B9-3E09821A3A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'表-産業別就業者数の推移等'!$J$4:$J$13</c15:sqref>
                  </c15:fullRef>
                </c:ext>
              </c:extLst>
              <c:f>'表-産業別就業者数の推移等'!$J$4:$J$13</c:f>
              <c:strCache>
                <c:ptCount val="10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  <c:pt idx="9">
                  <c:v>Ｈ２７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'表-産業別就業者数の推移等'!$M$4:$M$14</c15:sqref>
                  </c15:fullRef>
                </c:ext>
              </c:extLst>
              <c:f>'表-産業別就業者数の推移等'!$M$4:$M$13</c:f>
              <c:numCache>
                <c:formatCode>General</c:formatCode>
                <c:ptCount val="10"/>
                <c:pt idx="0">
                  <c:v>6553</c:v>
                </c:pt>
                <c:pt idx="1">
                  <c:v>6900</c:v>
                </c:pt>
                <c:pt idx="2">
                  <c:v>7619</c:v>
                </c:pt>
                <c:pt idx="3">
                  <c:v>7853</c:v>
                </c:pt>
                <c:pt idx="4">
                  <c:v>7608</c:v>
                </c:pt>
                <c:pt idx="5">
                  <c:v>7420</c:v>
                </c:pt>
                <c:pt idx="6">
                  <c:v>7413</c:v>
                </c:pt>
                <c:pt idx="7">
                  <c:v>7320</c:v>
                </c:pt>
                <c:pt idx="8">
                  <c:v>6500</c:v>
                </c:pt>
                <c:pt idx="9">
                  <c:v>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F-4B9E-96B9-3E09821A3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01664"/>
        <c:axId val="127203200"/>
      </c:lineChart>
      <c:catAx>
        <c:axId val="12720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0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203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920204223298378E-2"/>
              <c:y val="8.874481598891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01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 業 分 類 別 就 業 人 口 構 成 比</a:t>
            </a:r>
          </a:p>
        </c:rich>
      </c:tx>
      <c:layout>
        <c:manualLayout>
          <c:xMode val="edge"/>
          <c:yMode val="edge"/>
          <c:x val="0.2916321205146028"/>
          <c:y val="1.9744483159117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37515974056986"/>
          <c:y val="0.20731724952809363"/>
          <c:w val="0.61406296849286535"/>
          <c:h val="0.68466957197093103"/>
        </c:manualLayout>
      </c:layout>
      <c:pieChart>
        <c:varyColors val="1"/>
        <c:ser>
          <c:idx val="1"/>
          <c:order val="1"/>
          <c:tx>
            <c:strRef>
              <c:f>'表-産業別就業者数の推移等'!$M$31:$M$34</c:f>
              <c:strCache>
                <c:ptCount val="4"/>
                <c:pt idx="0">
                  <c:v>第１次</c:v>
                </c:pt>
                <c:pt idx="1">
                  <c:v>第２次</c:v>
                </c:pt>
                <c:pt idx="2">
                  <c:v>第３次</c:v>
                </c:pt>
                <c:pt idx="3">
                  <c:v>不詳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1B-4657-8701-0D86BF68F937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1B-4657-8701-0D86BF68F937}"/>
              </c:ext>
            </c:extLst>
          </c:dPt>
          <c:dPt>
            <c:idx val="3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1B-4657-8701-0D86BF68F937}"/>
              </c:ext>
            </c:extLst>
          </c:dPt>
          <c:dLbls>
            <c:dLbl>
              <c:idx val="0"/>
              <c:layout>
                <c:manualLayout>
                  <c:x val="-0.13871394874482948"/>
                  <c:y val="0.2474796747967479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第１次</a:t>
                    </a:r>
                  </a:p>
                  <a:p>
                    <a:r>
                      <a:rPr lang="en-US" altLang="ja-JP"/>
                      <a:t>15.4%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B-4657-8701-0D86BF68F937}"/>
                </c:ext>
              </c:extLst>
            </c:dLbl>
            <c:dLbl>
              <c:idx val="1"/>
              <c:layout>
                <c:manualLayout>
                  <c:x val="-0.24568418093903233"/>
                  <c:y val="-7.696781804713435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第２次</a:t>
                    </a:r>
                  </a:p>
                  <a:p>
                    <a:r>
                      <a:rPr lang="en-US" altLang="ja-JP"/>
                      <a:t>19.3%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B-4657-8701-0D86BF68F937}"/>
                </c:ext>
              </c:extLst>
            </c:dLbl>
            <c:dLbl>
              <c:idx val="2"/>
              <c:layout>
                <c:manualLayout>
                  <c:x val="0.23437659294035423"/>
                  <c:y val="-0.1566415173713041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第３次</a:t>
                    </a:r>
                  </a:p>
                  <a:p>
                    <a:r>
                      <a:rPr lang="en-US" altLang="ja-JP"/>
                      <a:t>63.2%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B-4657-8701-0D86BF68F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B-4657-8701-0D86BF68F937}"/>
                </c:ext>
              </c:extLst>
            </c:dLbl>
            <c:numFmt formatCode="0.0&quot;%&quot;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'表-産業別就業者数の推移等'!$N$31:$N$34</c:f>
              <c:numCache>
                <c:formatCode>0.0</c:formatCode>
                <c:ptCount val="4"/>
                <c:pt idx="0">
                  <c:v>15.4</c:v>
                </c:pt>
                <c:pt idx="1">
                  <c:v>19.3</c:v>
                </c:pt>
                <c:pt idx="2">
                  <c:v>63.2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1B-4657-8701-0D86BF68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451B-4657-8701-0D86BF68F9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451B-4657-8701-0D86BF68F9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451B-4657-8701-0D86BF68F9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451B-4657-8701-0D86BF68F9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451B-4657-8701-0D86BF68F9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451B-4657-8701-0D86BF68F9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451B-4657-8701-0D86BF68F9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451B-4657-8701-0D86BF68F9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451B-4657-8701-0D86BF68F9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1-451B-4657-8701-0D86BF68F9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2-451B-4657-8701-0D86BF68F9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3-451B-4657-8701-0D86BF68F937}"/>
              </c:ext>
            </c:extLst>
          </c:dPt>
          <c:dLbls>
            <c:dLbl>
              <c:idx val="0"/>
              <c:layout>
                <c:manualLayout>
                  <c:x val="4.1618634060023177E-3"/>
                  <c:y val="2.00279843068396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1B-4657-8701-0D86BF68F937}"/>
                </c:ext>
              </c:extLst>
            </c:dLbl>
            <c:dLbl>
              <c:idx val="1"/>
              <c:layout>
                <c:manualLayout>
                  <c:x val="0.11419791773495752"/>
                  <c:y val="-0.273620126752448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B-4657-8701-0D86BF68F937}"/>
                </c:ext>
              </c:extLst>
            </c:dLbl>
            <c:dLbl>
              <c:idx val="2"/>
              <c:layout>
                <c:manualLayout>
                  <c:x val="0.17608456685316651"/>
                  <c:y val="-6.27611182748497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1B-4657-8701-0D86BF68F937}"/>
                </c:ext>
              </c:extLst>
            </c:dLbl>
            <c:dLbl>
              <c:idx val="3"/>
              <c:layout>
                <c:manualLayout>
                  <c:x val="-5.8773400856627763E-3"/>
                  <c:y val="-9.1111781758987445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50"/>
                      <a:t>建設業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50"/>
                      <a:t>7.8%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B-4657-8701-0D86BF68F937}"/>
                </c:ext>
              </c:extLst>
            </c:dLbl>
            <c:dLbl>
              <c:idx val="4"/>
              <c:layout>
                <c:manualLayout>
                  <c:x val="2.9308959793283951E-3"/>
                  <c:y val="-5.188071003319707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B-4657-8701-0D86BF68F937}"/>
                </c:ext>
              </c:extLst>
            </c:dLbl>
            <c:dLbl>
              <c:idx val="5"/>
              <c:layout>
                <c:manualLayout>
                  <c:x val="7.1424501749148212E-3"/>
                  <c:y val="-7.7564084977184431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F0634DC-754F-4DA3-8F9E-71EA4C10476E}" type="CATEGORYNAME">
                      <a:rPr lang="ja-JP" altLang="en-US"/>
                      <a:pPr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51B-4657-8701-0D86BF68F937}"/>
                </c:ext>
              </c:extLst>
            </c:dLbl>
            <c:dLbl>
              <c:idx val="6"/>
              <c:layout>
                <c:manualLayout>
                  <c:x val="0.27571012378879556"/>
                  <c:y val="0.103165336040312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1B-4657-8701-0D86BF68F937}"/>
                </c:ext>
              </c:extLst>
            </c:dLbl>
            <c:dLbl>
              <c:idx val="7"/>
              <c:layout>
                <c:manualLayout>
                  <c:x val="-0.11226819512973324"/>
                  <c:y val="0.13555168408826929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不動産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7689339122"/>
                      <c:h val="8.58304297328687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51B-4657-8701-0D86BF68F937}"/>
                </c:ext>
              </c:extLst>
            </c:dLbl>
            <c:dLbl>
              <c:idx val="8"/>
              <c:layout>
                <c:manualLayout>
                  <c:x val="-0.20535225762506062"/>
                  <c:y val="9.7786496200170103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電気･ガス･水道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1B-4657-8701-0D86BF68F937}"/>
                </c:ext>
              </c:extLst>
            </c:dLbl>
            <c:dLbl>
              <c:idx val="9"/>
              <c:layout>
                <c:manualLayout>
                  <c:x val="2.3831109389184528E-2"/>
                  <c:y val="5.0931987160141565E-2"/>
                </c:manualLayout>
              </c:layout>
              <c:tx>
                <c:rich>
                  <a:bodyPr/>
                  <a:lstStyle/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運輸･通信</a:t>
                    </a:r>
                  </a:p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1B-4657-8701-0D86BF68F937}"/>
                </c:ext>
              </c:extLst>
            </c:dLbl>
            <c:dLbl>
              <c:idx val="10"/>
              <c:layout>
                <c:manualLayout>
                  <c:x val="2.9716172643440729E-3"/>
                  <c:y val="-3.29025944927615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1B-4657-8701-0D86BF68F937}"/>
                </c:ext>
              </c:extLst>
            </c:dLbl>
            <c:dLbl>
              <c:idx val="11"/>
              <c:layout>
                <c:manualLayout>
                  <c:x val="-6.3912850256958855E-3"/>
                  <c:y val="-2.36275343630826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1B-4657-8701-0D86BF68F937}"/>
                </c:ext>
              </c:extLst>
            </c:dLbl>
            <c:dLbl>
              <c:idx val="12"/>
              <c:layout>
                <c:manualLayout>
                  <c:x val="-0.14039252329348853"/>
                  <c:y val="-0.161518834535926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1B-4657-8701-0D86BF68F9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'表-産業別就業者数の推移等'!$J$31:$J$43</c:f>
              <c:strCache>
                <c:ptCount val="13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建設業</c:v>
                </c:pt>
                <c:pt idx="4">
                  <c:v>製造業</c:v>
                </c:pt>
                <c:pt idx="5">
                  <c:v>卸・小売業</c:v>
                </c:pt>
                <c:pt idx="6">
                  <c:v>金融・保険</c:v>
                </c:pt>
                <c:pt idx="7">
                  <c:v>不動産</c:v>
                </c:pt>
                <c:pt idx="8">
                  <c:v>運輸･通信</c:v>
                </c:pt>
                <c:pt idx="9">
                  <c:v>電気・ガス・水道</c:v>
                </c:pt>
                <c:pt idx="10">
                  <c:v>サービス業</c:v>
                </c:pt>
                <c:pt idx="11">
                  <c:v>公務</c:v>
                </c:pt>
                <c:pt idx="12">
                  <c:v>不詳</c:v>
                </c:pt>
              </c:strCache>
            </c:strRef>
          </c:cat>
          <c:val>
            <c:numRef>
              <c:f>'表-産業別就業者数の推移等'!$K$31:$K$43</c:f>
              <c:numCache>
                <c:formatCode>0.00_);[Red]\(0.00\)</c:formatCode>
                <c:ptCount val="13"/>
                <c:pt idx="0">
                  <c:v>13.9</c:v>
                </c:pt>
                <c:pt idx="1">
                  <c:v>1.4</c:v>
                </c:pt>
                <c:pt idx="2">
                  <c:v>0.1</c:v>
                </c:pt>
                <c:pt idx="3">
                  <c:v>7.8</c:v>
                </c:pt>
                <c:pt idx="4">
                  <c:v>11.5</c:v>
                </c:pt>
                <c:pt idx="5">
                  <c:v>14.9</c:v>
                </c:pt>
                <c:pt idx="6">
                  <c:v>1.8</c:v>
                </c:pt>
                <c:pt idx="7">
                  <c:v>0.7</c:v>
                </c:pt>
                <c:pt idx="8">
                  <c:v>5.4</c:v>
                </c:pt>
                <c:pt idx="9">
                  <c:v>0.3</c:v>
                </c:pt>
                <c:pt idx="10">
                  <c:v>30.7</c:v>
                </c:pt>
                <c:pt idx="11">
                  <c:v>9.5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51B-4657-8701-0D86BF68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>
                <a:latin typeface="ＭＳ 明朝" pitchFamily="17" charset="-128"/>
                <a:ea typeface="ＭＳ 明朝" pitchFamily="17" charset="-128"/>
              </a:rPr>
              <a:t>従 業 上 の 地 位 別 就 業 者 数 割 合</a:t>
            </a:r>
            <a:endParaRPr lang="ja-JP" altLang="en-US" b="0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27947934352009057"/>
          <c:y val="7.2178477690288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7789684079633"/>
          <c:y val="0.30805040610081219"/>
          <c:w val="0.82519809811549449"/>
          <c:h val="0.47838748010829357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A7-4E87-B7F5-3C2BF16F326E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A7-4E87-B7F5-3C2BF16F326E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4A7-4E87-B7F5-3C2BF16F326E}"/>
              </c:ext>
            </c:extLst>
          </c:dPt>
          <c:dPt>
            <c:idx val="3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A7-4E87-B7F5-3C2BF16F326E}"/>
              </c:ext>
            </c:extLst>
          </c:dPt>
          <c:dPt>
            <c:idx val="4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4A7-4E87-B7F5-3C2BF16F326E}"/>
              </c:ext>
            </c:extLst>
          </c:dPt>
          <c:dPt>
            <c:idx val="5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4A7-4E87-B7F5-3C2BF16F326E}"/>
              </c:ext>
            </c:extLst>
          </c:dPt>
          <c:dPt>
            <c:idx val="6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4A7-4E87-B7F5-3C2BF16F326E}"/>
              </c:ext>
            </c:extLst>
          </c:dPt>
          <c:dPt>
            <c:idx val="7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4A7-4E87-B7F5-3C2BF16F326E}"/>
              </c:ext>
            </c:extLst>
          </c:dPt>
          <c:dPt>
            <c:idx val="8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4A7-4E87-B7F5-3C2BF16F326E}"/>
              </c:ext>
            </c:extLst>
          </c:dPt>
          <c:dLbls>
            <c:dLbl>
              <c:idx val="0"/>
              <c:layout>
                <c:manualLayout>
                  <c:x val="-0.1760384833050368"/>
                  <c:y val="4.629125150825341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正規雇用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4,796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(48.2%)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7-4E87-B7F5-3C2BF16F326E}"/>
                </c:ext>
              </c:extLst>
            </c:dLbl>
            <c:dLbl>
              <c:idx val="1"/>
              <c:layout>
                <c:manualLayout>
                  <c:x val="0.15181084537607681"/>
                  <c:y val="1.84363921334477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派遣職員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158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(1.6%)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7-4E87-B7F5-3C2BF16F326E}"/>
                </c:ext>
              </c:extLst>
            </c:dLbl>
            <c:dLbl>
              <c:idx val="2"/>
              <c:layout>
                <c:manualLayout>
                  <c:x val="0.1604853898432563"/>
                  <c:y val="-8.4906069812139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ﾊﾟｰﾄ･ｱﾙﾊﾞｲﾄ等 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2,574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(25.9%)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7-4E87-B7F5-3C2BF16F326E}"/>
                </c:ext>
              </c:extLst>
            </c:dLbl>
            <c:dLbl>
              <c:idx val="3"/>
              <c:layout>
                <c:manualLayout>
                  <c:x val="3.745577907689996E-2"/>
                  <c:y val="6.346849360365387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会社などの役員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462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(4.6%)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7-4E87-B7F5-3C2BF16F326E}"/>
                </c:ext>
              </c:extLst>
            </c:dLbl>
            <c:dLbl>
              <c:idx val="4"/>
              <c:layout>
                <c:manualLayout>
                  <c:x val="9.8477356467166565E-6"/>
                  <c:y val="-2.06795213590427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雇人のある業主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274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(2.8%)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7-4E87-B7F5-3C2BF16F326E}"/>
                </c:ext>
              </c:extLst>
            </c:dLbl>
            <c:dLbl>
              <c:idx val="5"/>
              <c:layout>
                <c:manualLayout>
                  <c:x val="1.580010765744902E-2"/>
                  <c:y val="-4.93741087482174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雇人のない業主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703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(7.1%)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7-4E87-B7F5-3C2BF16F32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家族従業者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811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(8.2%)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A7-4E87-B7F5-3C2BF16F326E}"/>
                </c:ext>
              </c:extLst>
            </c:dLbl>
            <c:dLbl>
              <c:idx val="7"/>
              <c:layout>
                <c:manualLayout>
                  <c:x val="-8.1551096435526198E-3"/>
                  <c:y val="-3.02716722021121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家庭内職者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6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(0.1%)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A7-4E87-B7F5-3C2BF16F326E}"/>
                </c:ext>
              </c:extLst>
            </c:dLbl>
            <c:dLbl>
              <c:idx val="8"/>
              <c:layout>
                <c:manualLayout>
                  <c:x val="0.15673845523129643"/>
                  <c:y val="-2.34767573484594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不詳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158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(1.6%)</a:t>
                    </a:r>
                    <a:endParaRPr lang="ja-JP" altLang="en-US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A7-4E87-B7F5-3C2BF16F326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'表-従業上の地位別就業者数割合'!$A$3:$A$11</c:f>
              <c:strCache>
                <c:ptCount val="9"/>
                <c:pt idx="0">
                  <c:v>正規雇用</c:v>
                </c:pt>
                <c:pt idx="1">
                  <c:v>派遣職員</c:v>
                </c:pt>
                <c:pt idx="2">
                  <c:v>ﾊﾟｰﾄ･ｱﾙﾊﾞｲﾄ等</c:v>
                </c:pt>
                <c:pt idx="3">
                  <c:v>会社などの役員</c:v>
                </c:pt>
                <c:pt idx="4">
                  <c:v>雇人のある業主</c:v>
                </c:pt>
                <c:pt idx="5">
                  <c:v>雇人のない業主</c:v>
                </c:pt>
                <c:pt idx="6">
                  <c:v>家族従業者</c:v>
                </c:pt>
                <c:pt idx="7">
                  <c:v>家庭内職者</c:v>
                </c:pt>
                <c:pt idx="8">
                  <c:v>不詳</c:v>
                </c:pt>
              </c:strCache>
            </c:strRef>
          </c:cat>
          <c:val>
            <c:numRef>
              <c:f>'表-従業上の地位別就業者数割合'!$B$3:$B$11</c:f>
              <c:numCache>
                <c:formatCode>0.0</c:formatCode>
                <c:ptCount val="9"/>
                <c:pt idx="0">
                  <c:v>48.2</c:v>
                </c:pt>
                <c:pt idx="1">
                  <c:v>1.6</c:v>
                </c:pt>
                <c:pt idx="2">
                  <c:v>25.9</c:v>
                </c:pt>
                <c:pt idx="3">
                  <c:v>4.5999999999999996</c:v>
                </c:pt>
                <c:pt idx="4">
                  <c:v>2.8</c:v>
                </c:pt>
                <c:pt idx="5">
                  <c:v>7.1</c:v>
                </c:pt>
                <c:pt idx="6">
                  <c:v>8.1999999999999993</c:v>
                </c:pt>
                <c:pt idx="7">
                  <c:v>0.1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A7-4E87-B7F5-3C2BF16F326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 口 動 態 の 推 移 （年 度 別 増 減 数）</a:t>
            </a:r>
          </a:p>
        </c:rich>
      </c:tx>
      <c:layout>
        <c:manualLayout>
          <c:xMode val="edge"/>
          <c:yMode val="edge"/>
          <c:x val="0.25574742812320872"/>
          <c:y val="2.5504782146652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722339751178047"/>
          <c:y val="8.3492286811873526E-2"/>
          <c:w val="0.87787479497069609"/>
          <c:h val="0.84459728476432461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6-478B-AF6A-49391699B173}"/>
              </c:ext>
            </c:extLst>
          </c:dPt>
          <c:dLbls>
            <c:dLbl>
              <c:idx val="0"/>
              <c:layout>
                <c:manualLayout>
                  <c:x val="3.2181019477828428E-2"/>
                  <c:y val="-2.9021237883113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6-478B-AF6A-49391699B173}"/>
                </c:ext>
              </c:extLst>
            </c:dLbl>
            <c:dLbl>
              <c:idx val="1"/>
              <c:layout>
                <c:manualLayout>
                  <c:x val="7.4136026487661537E-3"/>
                  <c:y val="2.24031507220042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6-478B-AF6A-49391699B173}"/>
                </c:ext>
              </c:extLst>
            </c:dLbl>
            <c:dLbl>
              <c:idx val="2"/>
              <c:layout>
                <c:manualLayout>
                  <c:x val="1.5392838771061625E-2"/>
                  <c:y val="4.342507133473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6-478B-AF6A-49391699B173}"/>
                </c:ext>
              </c:extLst>
            </c:dLbl>
            <c:dLbl>
              <c:idx val="3"/>
              <c:layout>
                <c:manualLayout>
                  <c:x val="1.546955784180698E-2"/>
                  <c:y val="6.3275512452547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6-478B-AF6A-49391699B173}"/>
                </c:ext>
              </c:extLst>
            </c:dLbl>
            <c:dLbl>
              <c:idx val="4"/>
              <c:layout>
                <c:manualLayout>
                  <c:x val="2.0335693738533528E-2"/>
                  <c:y val="-1.69568867653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6-478B-AF6A-49391699B173}"/>
                </c:ext>
              </c:extLst>
            </c:dLbl>
            <c:dLbl>
              <c:idx val="5"/>
              <c:layout>
                <c:manualLayout>
                  <c:x val="2.0891478759790198E-2"/>
                  <c:y val="-1.4773918403663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6-478B-AF6A-49391699B173}"/>
                </c:ext>
              </c:extLst>
            </c:dLbl>
            <c:dLbl>
              <c:idx val="6"/>
              <c:layout>
                <c:manualLayout>
                  <c:x val="1.1389627561737005E-2"/>
                  <c:y val="6.1885356785236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6-478B-AF6A-49391699B173}"/>
                </c:ext>
              </c:extLst>
            </c:dLbl>
            <c:dLbl>
              <c:idx val="7"/>
              <c:layout>
                <c:manualLayout>
                  <c:x val="1.3621729183405949E-2"/>
                  <c:y val="3.4308729474703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6-478B-AF6A-49391699B173}"/>
                </c:ext>
              </c:extLst>
            </c:dLbl>
            <c:dLbl>
              <c:idx val="8"/>
              <c:layout>
                <c:manualLayout>
                  <c:x val="1.8487525901367593E-2"/>
                  <c:y val="-8.0873356965837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6-478B-AF6A-49391699B173}"/>
                </c:ext>
              </c:extLst>
            </c:dLbl>
            <c:dLbl>
              <c:idx val="9"/>
              <c:layout>
                <c:manualLayout>
                  <c:x val="1.8275176129299627E-2"/>
                  <c:y val="-6.6278717152387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6-478B-AF6A-49391699B173}"/>
                </c:ext>
              </c:extLst>
            </c:dLbl>
            <c:dLbl>
              <c:idx val="10"/>
              <c:layout>
                <c:manualLayout>
                  <c:x val="1.8591462909241685E-2"/>
                  <c:y val="-5.051604605201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6-478B-AF6A-49391699B173}"/>
                </c:ext>
              </c:extLst>
            </c:dLbl>
            <c:dLbl>
              <c:idx val="11"/>
              <c:layout>
                <c:manualLayout>
                  <c:x val="1.7281351207162253E-2"/>
                  <c:y val="4.0664842505739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6-478B-AF6A-49391699B173}"/>
                </c:ext>
              </c:extLst>
            </c:dLbl>
            <c:dLbl>
              <c:idx val="12"/>
              <c:layout>
                <c:manualLayout>
                  <c:x val="2.1748197264815583E-2"/>
                  <c:y val="-1.311813114994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6-478B-AF6A-49391699B173}"/>
                </c:ext>
              </c:extLst>
            </c:dLbl>
            <c:dLbl>
              <c:idx val="13"/>
              <c:layout>
                <c:manualLayout>
                  <c:x val="5.4618686232659995E-3"/>
                  <c:y val="6.6562349206881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6-478B-AF6A-49391699B173}"/>
                </c:ext>
              </c:extLst>
            </c:dLbl>
            <c:dLbl>
              <c:idx val="14"/>
              <c:layout>
                <c:manualLayout>
                  <c:x val="1.7511771802562102E-2"/>
                  <c:y val="4.3868002153291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6-478B-AF6A-49391699B1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'表-人口動態の推移'!$A$2:$A$15</c:f>
              <c:strCache>
                <c:ptCount val="14"/>
                <c:pt idx="0">
                  <c:v>Ｓ30</c:v>
                </c:pt>
                <c:pt idx="1">
                  <c:v>Ｓ35</c:v>
                </c:pt>
                <c:pt idx="2">
                  <c:v>Ｓ40</c:v>
                </c:pt>
                <c:pt idx="3">
                  <c:v>Ｓ45</c:v>
                </c:pt>
                <c:pt idx="4">
                  <c:v>Ｓ50</c:v>
                </c:pt>
                <c:pt idx="5">
                  <c:v>Ｓ55</c:v>
                </c:pt>
                <c:pt idx="6">
                  <c:v>Ｓ60</c:v>
                </c:pt>
                <c:pt idx="7">
                  <c:v>Ｈ２</c:v>
                </c:pt>
                <c:pt idx="8">
                  <c:v>Ｈ７</c:v>
                </c:pt>
                <c:pt idx="9">
                  <c:v>Ｈ12</c:v>
                </c:pt>
                <c:pt idx="10">
                  <c:v>Ｈ17</c:v>
                </c:pt>
                <c:pt idx="11">
                  <c:v>Ｈ22</c:v>
                </c:pt>
                <c:pt idx="12">
                  <c:v>Ｈ27</c:v>
                </c:pt>
                <c:pt idx="13">
                  <c:v>Ｈ29</c:v>
                </c:pt>
              </c:strCache>
            </c:strRef>
          </c:cat>
          <c:val>
            <c:numRef>
              <c:f>'表-人口動態の推移'!$B$2:$B$15</c:f>
              <c:numCache>
                <c:formatCode>General</c:formatCode>
                <c:ptCount val="14"/>
                <c:pt idx="0">
                  <c:v>558</c:v>
                </c:pt>
                <c:pt idx="1">
                  <c:v>-582</c:v>
                </c:pt>
                <c:pt idx="2">
                  <c:v>-1056</c:v>
                </c:pt>
                <c:pt idx="3">
                  <c:v>-17</c:v>
                </c:pt>
                <c:pt idx="4">
                  <c:v>178</c:v>
                </c:pt>
                <c:pt idx="5">
                  <c:v>309</c:v>
                </c:pt>
                <c:pt idx="6">
                  <c:v>-33</c:v>
                </c:pt>
                <c:pt idx="7">
                  <c:v>-274</c:v>
                </c:pt>
                <c:pt idx="8">
                  <c:v>-117</c:v>
                </c:pt>
                <c:pt idx="9">
                  <c:v>-163</c:v>
                </c:pt>
                <c:pt idx="10">
                  <c:v>-100</c:v>
                </c:pt>
                <c:pt idx="11">
                  <c:v>-321</c:v>
                </c:pt>
                <c:pt idx="12">
                  <c:v>-349</c:v>
                </c:pt>
                <c:pt idx="13">
                  <c:v>-321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A6-478B-AF6A-49391699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7612416"/>
        <c:axId val="127613952"/>
        <c:axId val="0"/>
      </c:bar3DChart>
      <c:catAx>
        <c:axId val="1276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1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13952"/>
        <c:scaling>
          <c:orientation val="minMax"/>
          <c:max val="700"/>
          <c:min val="-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1724160795690012E-2"/>
              <c:y val="0.1655058506132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666750</xdr:colOff>
      <xdr:row>26</xdr:row>
      <xdr:rowOff>190500</xdr:rowOff>
    </xdr:to>
    <xdr:graphicFrame macro="">
      <xdr:nvGraphicFramePr>
        <xdr:cNvPr id="1027" name="グラフ 2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1066800</xdr:colOff>
      <xdr:row>52</xdr:row>
      <xdr:rowOff>161925</xdr:rowOff>
    </xdr:to>
    <xdr:graphicFrame macro="">
      <xdr:nvGraphicFramePr>
        <xdr:cNvPr id="2050" name="グラフ 1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</xdr:row>
      <xdr:rowOff>19049</xdr:rowOff>
    </xdr:from>
    <xdr:to>
      <xdr:col>4</xdr:col>
      <xdr:colOff>619126</xdr:colOff>
      <xdr:row>31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82A23B-ECA0-4FA3-AF5E-AB8DCEE70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1</xdr:row>
      <xdr:rowOff>9525</xdr:rowOff>
    </xdr:from>
    <xdr:to>
      <xdr:col>8</xdr:col>
      <xdr:colOff>609600</xdr:colOff>
      <xdr:row>31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66ED25-291F-4D87-8C38-2634CBD0B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609600</xdr:colOff>
      <xdr:row>62</xdr:row>
      <xdr:rowOff>9526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BC9C404-4381-4430-9CA7-83D54CA73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66675</xdr:colOff>
      <xdr:row>32</xdr:row>
      <xdr:rowOff>0</xdr:rowOff>
    </xdr:from>
    <xdr:to>
      <xdr:col>8</xdr:col>
      <xdr:colOff>609600</xdr:colOff>
      <xdr:row>62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4F79485-A49D-42E6-B92C-09303CBD5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64</xdr:row>
      <xdr:rowOff>9524</xdr:rowOff>
    </xdr:from>
    <xdr:to>
      <xdr:col>4</xdr:col>
      <xdr:colOff>619125</xdr:colOff>
      <xdr:row>94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63E041C-27CE-42C4-993C-C10D54B2C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57149</xdr:colOff>
      <xdr:row>64</xdr:row>
      <xdr:rowOff>0</xdr:rowOff>
    </xdr:from>
    <xdr:to>
      <xdr:col>8</xdr:col>
      <xdr:colOff>600074</xdr:colOff>
      <xdr:row>94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A3750B6-E62E-494A-9B1B-64720B77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9524</xdr:rowOff>
    </xdr:from>
    <xdr:to>
      <xdr:col>4</xdr:col>
      <xdr:colOff>609600</xdr:colOff>
      <xdr:row>125</xdr:row>
      <xdr:rowOff>19050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199091A-8F4E-4CA7-86A1-0085B635F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47624</xdr:colOff>
      <xdr:row>95</xdr:row>
      <xdr:rowOff>0</xdr:rowOff>
    </xdr:from>
    <xdr:to>
      <xdr:col>8</xdr:col>
      <xdr:colOff>590549</xdr:colOff>
      <xdr:row>125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5C9F3C3-3FAC-48EF-802E-01D1EB175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1"/>
          <a:ext cx="826492" cy="657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13,247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0.06884</cdr:x>
      <cdr:y>0.20613</cdr:y>
    </cdr:from>
    <cdr:to>
      <cdr:x>0.4552</cdr:x>
      <cdr:y>0.33333</cdr:y>
    </cdr:to>
    <cdr:sp macro="" textlink="">
      <cdr:nvSpPr>
        <cdr:cNvPr id="3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1003300"/>
          <a:ext cx="1354269" cy="619117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11,525</a:t>
          </a:r>
          <a:r>
            <a:rPr lang="ja-JP" altLang="en-US" sz="1100"/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57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12,964</a:t>
          </a:r>
          <a:r>
            <a:rPr lang="ja-JP" altLang="en-US" sz="1100"/>
            <a:t>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12,889</a:t>
          </a:r>
          <a:r>
            <a:rPr lang="ja-JP" altLang="en-US" sz="1100"/>
            <a:t>人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0.23288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85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11,790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0.07197</cdr:x>
      <cdr:y>0.19439</cdr:y>
    </cdr:from>
    <cdr:to>
      <cdr:x>0.45833</cdr:x>
      <cdr:y>0.32159</cdr:y>
    </cdr:to>
    <cdr:sp macro="" textlink="">
      <cdr:nvSpPr>
        <cdr:cNvPr id="3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946150"/>
          <a:ext cx="1295400" cy="619125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12,115</a:t>
          </a:r>
          <a:r>
            <a:rPr lang="ja-JP" altLang="en-US" sz="1100"/>
            <a:t>人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0.22114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9,763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0.03788</cdr:x>
      <cdr:y>0.19635</cdr:y>
    </cdr:from>
    <cdr:to>
      <cdr:x>0.4072</cdr:x>
      <cdr:y>0.32159</cdr:y>
    </cdr:to>
    <cdr:sp macro="" textlink="">
      <cdr:nvSpPr>
        <cdr:cNvPr id="4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955675"/>
          <a:ext cx="1238250" cy="609600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10,533</a:t>
          </a:r>
          <a:r>
            <a:rPr lang="ja-JP" altLang="en-US" sz="1100"/>
            <a:t>人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9525</xdr:colOff>
      <xdr:row>53</xdr:row>
      <xdr:rowOff>85725</xdr:rowOff>
    </xdr:to>
    <xdr:graphicFrame macro="">
      <xdr:nvGraphicFramePr>
        <xdr:cNvPr id="6146" name="グラフ 1">
          <a:extLst>
            <a:ext uri="{FF2B5EF4-FFF2-40B4-BE49-F238E27FC236}">
              <a16:creationId xmlns:a16="http://schemas.microsoft.com/office/drawing/2014/main" id="{00000000-0008-0000-0F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25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37</xdr:row>
      <xdr:rowOff>66675</xdr:rowOff>
    </xdr:from>
    <xdr:to>
      <xdr:col>7</xdr:col>
      <xdr:colOff>209550</xdr:colOff>
      <xdr:row>39</xdr:row>
      <xdr:rowOff>38101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flipV="1">
          <a:off x="4924425" y="6410325"/>
          <a:ext cx="552450" cy="31432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26</xdr:row>
      <xdr:rowOff>66675</xdr:rowOff>
    </xdr:from>
    <xdr:to>
      <xdr:col>8</xdr:col>
      <xdr:colOff>742950</xdr:colOff>
      <xdr:row>58</xdr:row>
      <xdr:rowOff>47625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955F5C-27DF-4D7D-A7C8-8FF31D77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31</xdr:row>
      <xdr:rowOff>38100</xdr:rowOff>
    </xdr:from>
    <xdr:to>
      <xdr:col>4</xdr:col>
      <xdr:colOff>257175</xdr:colOff>
      <xdr:row>33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919C2C-285B-4EA6-8327-5B778CB0DEDB}"/>
            </a:ext>
          </a:extLst>
        </xdr:cNvPr>
        <xdr:cNvCxnSpPr/>
      </xdr:nvCxnSpPr>
      <xdr:spPr>
        <a:xfrm>
          <a:off x="2657475" y="5353050"/>
          <a:ext cx="6096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0.74385</cdr:x>
      <cdr:y>0.16028</cdr:y>
    </cdr:from>
    <cdr:to>
      <cdr:x>0.79305</cdr:x>
      <cdr:y>0.32404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892F797-0A49-4C67-B8D1-646BF3FAFC80}"/>
            </a:ext>
          </a:extLst>
        </cdr:cNvPr>
        <cdr:cNvCxnSpPr/>
      </cdr:nvCxnSpPr>
      <cdr:spPr>
        <a:xfrm xmlns:a="http://schemas.openxmlformats.org/drawingml/2006/main" flipV="1">
          <a:off x="4895850" y="876301"/>
          <a:ext cx="323850" cy="8953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0.75832</cdr:x>
      <cdr:y>0.33972</cdr:y>
    </cdr:from>
    <cdr:to>
      <cdr:x>0.84226</cdr:x>
      <cdr:y>0.3554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E11CB673-3B61-4DC1-BBCA-0698C745997F}"/>
            </a:ext>
          </a:extLst>
        </cdr:cNvPr>
        <cdr:cNvCxnSpPr/>
      </cdr:nvCxnSpPr>
      <cdr:spPr>
        <a:xfrm xmlns:a="http://schemas.openxmlformats.org/drawingml/2006/main" flipV="1">
          <a:off x="4991100" y="1857375"/>
          <a:ext cx="552450" cy="857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0.52388</cdr:x>
      <cdr:y>0.90418</cdr:y>
    </cdr:from>
    <cdr:to>
      <cdr:x>0.71201</cdr:x>
      <cdr:y>0.90941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AA49B30A-49E2-44A2-B3E7-C984B8DD0F96}"/>
            </a:ext>
          </a:extLst>
        </cdr:cNvPr>
        <cdr:cNvCxnSpPr/>
      </cdr:nvCxnSpPr>
      <cdr:spPr>
        <a:xfrm xmlns:a="http://schemas.openxmlformats.org/drawingml/2006/main">
          <a:off x="3448050" y="4943475"/>
          <a:ext cx="1238250" cy="285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0.44718</cdr:x>
      <cdr:y>0.89721</cdr:y>
    </cdr:from>
    <cdr:to>
      <cdr:x>0.47467</cdr:x>
      <cdr:y>0.91986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91430F65-00D2-40B9-8E2D-9275BD2F40BA}"/>
            </a:ext>
          </a:extLst>
        </cdr:cNvPr>
        <cdr:cNvCxnSpPr/>
      </cdr:nvCxnSpPr>
      <cdr:spPr>
        <a:xfrm xmlns:a="http://schemas.openxmlformats.org/drawingml/2006/main" flipH="1">
          <a:off x="2943225" y="4905375"/>
          <a:ext cx="180975" cy="1238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0.32996</cdr:x>
      <cdr:y>0.8554</cdr:y>
    </cdr:from>
    <cdr:to>
      <cdr:x>0.38205</cdr:x>
      <cdr:y>0.86934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26A5E452-F7BE-4C92-B6A1-4FF3F571EC17}"/>
            </a:ext>
          </a:extLst>
        </cdr:cNvPr>
        <cdr:cNvCxnSpPr/>
      </cdr:nvCxnSpPr>
      <cdr:spPr>
        <a:xfrm xmlns:a="http://schemas.openxmlformats.org/drawingml/2006/main" flipH="1">
          <a:off x="2171700" y="4676775"/>
          <a:ext cx="342900" cy="76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8</xdr:col>
      <xdr:colOff>628650</xdr:colOff>
      <xdr:row>56</xdr:row>
      <xdr:rowOff>133350</xdr:rowOff>
    </xdr:to>
    <xdr:graphicFrame macro="">
      <xdr:nvGraphicFramePr>
        <xdr:cNvPr id="8194" name="グラフ 1">
          <a:extLst>
            <a:ext uri="{FF2B5EF4-FFF2-40B4-BE49-F238E27FC236}">
              <a16:creationId xmlns:a16="http://schemas.microsoft.com/office/drawing/2014/main" id="{00000000-0008-0000-14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374650</xdr:colOff>
      <xdr:row>55</xdr:row>
      <xdr:rowOff>130175</xdr:rowOff>
    </xdr:to>
    <xdr:graphicFrame macro="">
      <xdr:nvGraphicFramePr>
        <xdr:cNvPr id="9218" name="グラフ 1">
          <a:extLst>
            <a:ext uri="{FF2B5EF4-FFF2-40B4-BE49-F238E27FC236}">
              <a16:creationId xmlns:a16="http://schemas.microsoft.com/office/drawing/2014/main" id="{00000000-0008-0000-18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view="pageBreakPreview" topLeftCell="A135" zoomScaleNormal="100" zoomScaleSheetLayoutView="100" workbookViewId="0">
      <selection activeCell="B138" sqref="B138"/>
    </sheetView>
  </sheetViews>
  <sheetFormatPr defaultRowHeight="13.5"/>
  <cols>
    <col min="1" max="1" width="15.125" style="348" customWidth="1"/>
    <col min="2" max="5" width="14.5" style="348" customWidth="1"/>
    <col min="6" max="6" width="13.5" style="348" customWidth="1"/>
    <col min="7" max="16384" width="9" style="348"/>
  </cols>
  <sheetData>
    <row r="1" spans="1:8" ht="23.1" customHeight="1">
      <c r="A1" s="416" t="s">
        <v>474</v>
      </c>
      <c r="B1" s="416"/>
      <c r="C1" s="416"/>
      <c r="D1" s="416"/>
      <c r="E1" s="347"/>
      <c r="F1" s="347"/>
    </row>
    <row r="2" spans="1:8" ht="23.1" customHeight="1" thickBot="1">
      <c r="A2" s="347"/>
      <c r="B2" s="347"/>
      <c r="C2" s="347"/>
      <c r="D2" s="347"/>
      <c r="E2" s="347"/>
      <c r="F2" s="347"/>
    </row>
    <row r="3" spans="1:8" ht="14.25" customHeight="1">
      <c r="A3" s="419" t="s">
        <v>0</v>
      </c>
      <c r="B3" s="412" t="s">
        <v>6</v>
      </c>
      <c r="C3" s="414" t="s">
        <v>2</v>
      </c>
      <c r="D3" s="414"/>
      <c r="E3" s="414"/>
      <c r="F3" s="290" t="s">
        <v>7</v>
      </c>
    </row>
    <row r="4" spans="1:8" ht="13.5" customHeight="1">
      <c r="A4" s="420"/>
      <c r="B4" s="413"/>
      <c r="C4" s="284" t="s">
        <v>5</v>
      </c>
      <c r="D4" s="284" t="s">
        <v>3</v>
      </c>
      <c r="E4" s="284" t="s">
        <v>4</v>
      </c>
      <c r="F4" s="287" t="s">
        <v>8</v>
      </c>
    </row>
    <row r="5" spans="1:8" ht="8.1" customHeight="1">
      <c r="A5" s="6"/>
      <c r="B5" s="280" t="s">
        <v>1</v>
      </c>
      <c r="C5" s="280" t="s">
        <v>1027</v>
      </c>
      <c r="D5" s="280" t="s">
        <v>1028</v>
      </c>
      <c r="E5" s="280" t="s">
        <v>1028</v>
      </c>
      <c r="F5" s="281" t="s">
        <v>616</v>
      </c>
    </row>
    <row r="6" spans="1:8" ht="18" customHeight="1">
      <c r="A6" s="236" t="s">
        <v>282</v>
      </c>
      <c r="B6" s="305">
        <v>76</v>
      </c>
      <c r="C6" s="305">
        <f>D6+E6</f>
        <v>266</v>
      </c>
      <c r="D6" s="305">
        <v>118</v>
      </c>
      <c r="E6" s="305">
        <v>148</v>
      </c>
      <c r="F6" s="93">
        <f t="shared" ref="F6:F32" si="0">ROUND(C6/B6,1)</f>
        <v>3.5</v>
      </c>
      <c r="G6" s="349"/>
      <c r="H6" s="350"/>
    </row>
    <row r="7" spans="1:8" ht="25.5" customHeight="1">
      <c r="A7" s="274">
        <v>36</v>
      </c>
      <c r="B7" s="307">
        <v>94</v>
      </c>
      <c r="C7" s="307">
        <f t="shared" ref="C7:C32" si="1">D7+E7</f>
        <v>360</v>
      </c>
      <c r="D7" s="307">
        <v>176</v>
      </c>
      <c r="E7" s="307">
        <v>184</v>
      </c>
      <c r="F7" s="93">
        <f t="shared" si="0"/>
        <v>3.8</v>
      </c>
      <c r="G7" s="349"/>
      <c r="H7" s="350"/>
    </row>
    <row r="8" spans="1:8" ht="25.5" customHeight="1">
      <c r="A8" s="274">
        <v>37</v>
      </c>
      <c r="B8" s="307">
        <v>148</v>
      </c>
      <c r="C8" s="307">
        <f t="shared" si="1"/>
        <v>584</v>
      </c>
      <c r="D8" s="307">
        <v>334</v>
      </c>
      <c r="E8" s="307">
        <v>250</v>
      </c>
      <c r="F8" s="93">
        <f t="shared" si="0"/>
        <v>3.9</v>
      </c>
      <c r="G8" s="349"/>
      <c r="H8" s="350"/>
    </row>
    <row r="9" spans="1:8" ht="25.5" customHeight="1">
      <c r="A9" s="274">
        <v>38</v>
      </c>
      <c r="B9" s="307">
        <v>193</v>
      </c>
      <c r="C9" s="307">
        <f t="shared" si="1"/>
        <v>601</v>
      </c>
      <c r="D9" s="307">
        <v>328</v>
      </c>
      <c r="E9" s="307">
        <v>273</v>
      </c>
      <c r="F9" s="93">
        <f t="shared" si="0"/>
        <v>3.1</v>
      </c>
      <c r="G9" s="349"/>
      <c r="H9" s="350"/>
    </row>
    <row r="10" spans="1:8" ht="25.5" customHeight="1">
      <c r="A10" s="274">
        <v>39</v>
      </c>
      <c r="B10" s="307">
        <v>264</v>
      </c>
      <c r="C10" s="307">
        <f t="shared" si="1"/>
        <v>827</v>
      </c>
      <c r="D10" s="307">
        <v>446</v>
      </c>
      <c r="E10" s="307">
        <v>381</v>
      </c>
      <c r="F10" s="93">
        <f t="shared" si="0"/>
        <v>3.1</v>
      </c>
      <c r="G10" s="349"/>
      <c r="H10" s="350"/>
    </row>
    <row r="11" spans="1:8" ht="25.5" customHeight="1">
      <c r="A11" s="274">
        <v>40</v>
      </c>
      <c r="B11" s="307">
        <v>334</v>
      </c>
      <c r="C11" s="307">
        <f t="shared" si="1"/>
        <v>784</v>
      </c>
      <c r="D11" s="307">
        <v>421</v>
      </c>
      <c r="E11" s="307">
        <v>363</v>
      </c>
      <c r="F11" s="93">
        <f t="shared" si="0"/>
        <v>2.2999999999999998</v>
      </c>
      <c r="G11" s="349"/>
      <c r="H11" s="350"/>
    </row>
    <row r="12" spans="1:8" ht="25.5" customHeight="1">
      <c r="A12" s="274">
        <v>41</v>
      </c>
      <c r="B12" s="307">
        <v>468</v>
      </c>
      <c r="C12" s="307">
        <f t="shared" si="1"/>
        <v>1862</v>
      </c>
      <c r="D12" s="307">
        <v>1032</v>
      </c>
      <c r="E12" s="307">
        <v>830</v>
      </c>
      <c r="F12" s="93">
        <f t="shared" si="0"/>
        <v>4</v>
      </c>
      <c r="G12" s="349"/>
      <c r="H12" s="350"/>
    </row>
    <row r="13" spans="1:8" ht="25.5" customHeight="1">
      <c r="A13" s="274">
        <v>42</v>
      </c>
      <c r="B13" s="307">
        <v>534</v>
      </c>
      <c r="C13" s="307">
        <f t="shared" si="1"/>
        <v>2657</v>
      </c>
      <c r="D13" s="307">
        <v>1546</v>
      </c>
      <c r="E13" s="307">
        <v>1111</v>
      </c>
      <c r="F13" s="93">
        <f t="shared" si="0"/>
        <v>5</v>
      </c>
      <c r="G13" s="349"/>
      <c r="H13" s="350"/>
    </row>
    <row r="14" spans="1:8" ht="25.5" customHeight="1">
      <c r="A14" s="274">
        <v>43</v>
      </c>
      <c r="B14" s="307">
        <v>729</v>
      </c>
      <c r="C14" s="307">
        <f t="shared" si="1"/>
        <v>2951</v>
      </c>
      <c r="D14" s="307">
        <v>1602</v>
      </c>
      <c r="E14" s="307">
        <v>1349</v>
      </c>
      <c r="F14" s="93">
        <f t="shared" si="0"/>
        <v>4</v>
      </c>
      <c r="G14" s="349"/>
      <c r="H14" s="350"/>
    </row>
    <row r="15" spans="1:8" ht="25.5" customHeight="1">
      <c r="A15" s="274">
        <v>44</v>
      </c>
      <c r="B15" s="307">
        <v>1089</v>
      </c>
      <c r="C15" s="307">
        <f t="shared" si="1"/>
        <v>3977</v>
      </c>
      <c r="D15" s="307">
        <v>2298</v>
      </c>
      <c r="E15" s="307">
        <v>1679</v>
      </c>
      <c r="F15" s="93">
        <f t="shared" si="0"/>
        <v>3.7</v>
      </c>
      <c r="G15" s="349"/>
      <c r="H15" s="350"/>
    </row>
    <row r="16" spans="1:8" ht="25.5" customHeight="1">
      <c r="A16" s="274" t="s">
        <v>283</v>
      </c>
      <c r="B16" s="307">
        <v>1493</v>
      </c>
      <c r="C16" s="307">
        <f t="shared" si="1"/>
        <v>5843</v>
      </c>
      <c r="D16" s="307">
        <v>3131</v>
      </c>
      <c r="E16" s="307">
        <v>2712</v>
      </c>
      <c r="F16" s="93">
        <f t="shared" si="0"/>
        <v>3.9</v>
      </c>
      <c r="G16" s="349"/>
      <c r="H16" s="350"/>
    </row>
    <row r="17" spans="1:8" ht="25.5" customHeight="1">
      <c r="A17" s="274">
        <v>2</v>
      </c>
      <c r="B17" s="307">
        <v>1524</v>
      </c>
      <c r="C17" s="307">
        <f t="shared" si="1"/>
        <v>7192</v>
      </c>
      <c r="D17" s="307">
        <v>3918</v>
      </c>
      <c r="E17" s="307">
        <v>3274</v>
      </c>
      <c r="F17" s="93">
        <f t="shared" si="0"/>
        <v>4.7</v>
      </c>
      <c r="G17" s="349"/>
      <c r="H17" s="350"/>
    </row>
    <row r="18" spans="1:8" ht="25.5" customHeight="1">
      <c r="A18" s="274">
        <v>3</v>
      </c>
      <c r="B18" s="307">
        <v>1591</v>
      </c>
      <c r="C18" s="307">
        <f t="shared" si="1"/>
        <v>8214</v>
      </c>
      <c r="D18" s="307">
        <v>4407</v>
      </c>
      <c r="E18" s="307">
        <v>3807</v>
      </c>
      <c r="F18" s="93">
        <f t="shared" si="0"/>
        <v>5.2</v>
      </c>
      <c r="G18" s="349"/>
      <c r="H18" s="350"/>
    </row>
    <row r="19" spans="1:8" ht="25.5" customHeight="1">
      <c r="A19" s="274">
        <v>4</v>
      </c>
      <c r="B19" s="307">
        <v>2082</v>
      </c>
      <c r="C19" s="307">
        <f t="shared" si="1"/>
        <v>8843</v>
      </c>
      <c r="D19" s="307">
        <v>4786</v>
      </c>
      <c r="E19" s="307">
        <v>4057</v>
      </c>
      <c r="F19" s="93">
        <f t="shared" si="0"/>
        <v>4.2</v>
      </c>
      <c r="G19" s="349"/>
      <c r="H19" s="350"/>
    </row>
    <row r="20" spans="1:8" ht="25.5" customHeight="1">
      <c r="A20" s="274">
        <v>5</v>
      </c>
      <c r="B20" s="307">
        <v>2641</v>
      </c>
      <c r="C20" s="307">
        <f t="shared" si="1"/>
        <v>10302</v>
      </c>
      <c r="D20" s="307">
        <v>4656</v>
      </c>
      <c r="E20" s="307">
        <v>5646</v>
      </c>
      <c r="F20" s="93">
        <f t="shared" si="0"/>
        <v>3.9</v>
      </c>
      <c r="G20" s="349"/>
      <c r="H20" s="350"/>
    </row>
    <row r="21" spans="1:8" ht="25.5" customHeight="1">
      <c r="A21" s="274">
        <v>6</v>
      </c>
      <c r="B21" s="307">
        <v>2398</v>
      </c>
      <c r="C21" s="307">
        <f t="shared" si="1"/>
        <v>11460</v>
      </c>
      <c r="D21" s="307">
        <v>6090</v>
      </c>
      <c r="E21" s="307">
        <v>5370</v>
      </c>
      <c r="F21" s="93">
        <f t="shared" si="0"/>
        <v>4.8</v>
      </c>
      <c r="G21" s="349"/>
      <c r="H21" s="350"/>
    </row>
    <row r="22" spans="1:8" ht="25.5" customHeight="1">
      <c r="A22" s="274">
        <v>7</v>
      </c>
      <c r="B22" s="307">
        <v>2865</v>
      </c>
      <c r="C22" s="307">
        <f t="shared" si="1"/>
        <v>13977</v>
      </c>
      <c r="D22" s="307">
        <v>7411</v>
      </c>
      <c r="E22" s="307">
        <v>6566</v>
      </c>
      <c r="F22" s="93">
        <f t="shared" si="0"/>
        <v>4.9000000000000004</v>
      </c>
      <c r="G22" s="349"/>
      <c r="H22" s="350"/>
    </row>
    <row r="23" spans="1:8" ht="25.5" customHeight="1">
      <c r="A23" s="274">
        <v>8</v>
      </c>
      <c r="B23" s="307">
        <v>1950</v>
      </c>
      <c r="C23" s="307">
        <f t="shared" si="1"/>
        <v>10446</v>
      </c>
      <c r="D23" s="307">
        <v>5522</v>
      </c>
      <c r="E23" s="307">
        <v>4924</v>
      </c>
      <c r="F23" s="93">
        <f t="shared" si="0"/>
        <v>5.4</v>
      </c>
      <c r="G23" s="349"/>
      <c r="H23" s="350"/>
    </row>
    <row r="24" spans="1:8" ht="25.5" customHeight="1">
      <c r="A24" s="274">
        <v>9</v>
      </c>
      <c r="B24" s="307">
        <v>2122</v>
      </c>
      <c r="C24" s="307">
        <f t="shared" si="1"/>
        <v>11110</v>
      </c>
      <c r="D24" s="307">
        <v>5811</v>
      </c>
      <c r="E24" s="307">
        <v>5299</v>
      </c>
      <c r="F24" s="93">
        <f t="shared" si="0"/>
        <v>5.2</v>
      </c>
      <c r="G24" s="349"/>
      <c r="H24" s="350"/>
    </row>
    <row r="25" spans="1:8" ht="25.5" customHeight="1">
      <c r="A25" s="274">
        <v>10</v>
      </c>
      <c r="B25" s="307">
        <v>2303</v>
      </c>
      <c r="C25" s="307">
        <f t="shared" si="1"/>
        <v>12139</v>
      </c>
      <c r="D25" s="307">
        <v>6334</v>
      </c>
      <c r="E25" s="307">
        <v>5805</v>
      </c>
      <c r="F25" s="93">
        <f t="shared" si="0"/>
        <v>5.3</v>
      </c>
      <c r="G25" s="349"/>
      <c r="H25" s="350"/>
    </row>
    <row r="26" spans="1:8" ht="25.5" customHeight="1">
      <c r="A26" s="274">
        <v>11</v>
      </c>
      <c r="B26" s="307">
        <v>2451</v>
      </c>
      <c r="C26" s="307">
        <f t="shared" si="1"/>
        <v>12664</v>
      </c>
      <c r="D26" s="307">
        <v>7011</v>
      </c>
      <c r="E26" s="307">
        <v>5653</v>
      </c>
      <c r="F26" s="93">
        <f t="shared" si="0"/>
        <v>5.2</v>
      </c>
      <c r="G26" s="349"/>
      <c r="H26" s="350"/>
    </row>
    <row r="27" spans="1:8" ht="25.5" customHeight="1">
      <c r="A27" s="274">
        <v>12</v>
      </c>
      <c r="B27" s="307">
        <v>1827</v>
      </c>
      <c r="C27" s="307">
        <f t="shared" si="1"/>
        <v>11158</v>
      </c>
      <c r="D27" s="307">
        <v>5869</v>
      </c>
      <c r="E27" s="307">
        <v>5289</v>
      </c>
      <c r="F27" s="93">
        <f t="shared" si="0"/>
        <v>6.1</v>
      </c>
      <c r="G27" s="349"/>
      <c r="H27" s="350"/>
    </row>
    <row r="28" spans="1:8" ht="25.5" customHeight="1">
      <c r="A28" s="274">
        <v>13</v>
      </c>
      <c r="B28" s="307">
        <v>1827</v>
      </c>
      <c r="C28" s="307">
        <f t="shared" si="1"/>
        <v>10262</v>
      </c>
      <c r="D28" s="307">
        <v>5438</v>
      </c>
      <c r="E28" s="307">
        <v>4824</v>
      </c>
      <c r="F28" s="93">
        <f t="shared" si="0"/>
        <v>5.6</v>
      </c>
      <c r="G28" s="349"/>
      <c r="H28" s="350"/>
    </row>
    <row r="29" spans="1:8" ht="25.5" customHeight="1">
      <c r="A29" s="274">
        <v>14</v>
      </c>
      <c r="B29" s="307">
        <v>2014</v>
      </c>
      <c r="C29" s="307">
        <f t="shared" si="1"/>
        <v>10900</v>
      </c>
      <c r="D29" s="307">
        <v>5466</v>
      </c>
      <c r="E29" s="307">
        <v>5434</v>
      </c>
      <c r="F29" s="93">
        <f t="shared" si="0"/>
        <v>5.4</v>
      </c>
      <c r="G29" s="349"/>
      <c r="H29" s="350"/>
    </row>
    <row r="30" spans="1:8" ht="25.5" customHeight="1">
      <c r="A30" s="274">
        <v>15</v>
      </c>
      <c r="B30" s="307">
        <v>2045</v>
      </c>
      <c r="C30" s="307">
        <f t="shared" si="1"/>
        <v>11064</v>
      </c>
      <c r="D30" s="307">
        <v>5542</v>
      </c>
      <c r="E30" s="307">
        <v>5522</v>
      </c>
      <c r="F30" s="93">
        <f t="shared" si="0"/>
        <v>5.4</v>
      </c>
      <c r="G30" s="349"/>
      <c r="H30" s="350"/>
    </row>
    <row r="31" spans="1:8" ht="25.5" customHeight="1">
      <c r="A31" s="274" t="s">
        <v>284</v>
      </c>
      <c r="B31" s="307">
        <v>2080</v>
      </c>
      <c r="C31" s="307">
        <f t="shared" si="1"/>
        <v>11232</v>
      </c>
      <c r="D31" s="307">
        <v>5637</v>
      </c>
      <c r="E31" s="307">
        <v>5595</v>
      </c>
      <c r="F31" s="81">
        <f t="shared" si="0"/>
        <v>5.4</v>
      </c>
      <c r="G31" s="349"/>
      <c r="H31" s="350"/>
    </row>
    <row r="32" spans="1:8" ht="25.5" customHeight="1">
      <c r="A32" s="92" t="s">
        <v>286</v>
      </c>
      <c r="B32" s="307">
        <v>2100</v>
      </c>
      <c r="C32" s="307">
        <f t="shared" si="1"/>
        <v>11340</v>
      </c>
      <c r="D32" s="307">
        <v>5691</v>
      </c>
      <c r="E32" s="307">
        <v>5649</v>
      </c>
      <c r="F32" s="81">
        <f t="shared" si="0"/>
        <v>5.4</v>
      </c>
      <c r="G32" s="349"/>
      <c r="H32" s="350"/>
    </row>
    <row r="33" spans="1:8" ht="25.5" customHeight="1" thickBot="1">
      <c r="A33" s="91" t="s">
        <v>632</v>
      </c>
      <c r="B33" s="308">
        <v>2125</v>
      </c>
      <c r="C33" s="308">
        <f>D33+E33</f>
        <v>11475</v>
      </c>
      <c r="D33" s="308">
        <v>5759</v>
      </c>
      <c r="E33" s="308">
        <v>5716</v>
      </c>
      <c r="F33" s="83">
        <f>ROUND(C33/B33,1)</f>
        <v>5.4</v>
      </c>
      <c r="G33" s="349"/>
      <c r="H33" s="350"/>
    </row>
    <row r="34" spans="1:8" ht="23.1" customHeight="1">
      <c r="A34" s="347"/>
      <c r="B34" s="347"/>
      <c r="C34" s="347"/>
      <c r="D34" s="347"/>
      <c r="E34" s="347"/>
      <c r="F34" s="347"/>
    </row>
    <row r="35" spans="1:8" ht="23.1" customHeight="1" thickBot="1">
      <c r="A35" s="347"/>
      <c r="B35" s="347"/>
      <c r="C35" s="347"/>
      <c r="D35" s="347"/>
      <c r="E35" s="347"/>
      <c r="F35" s="347"/>
    </row>
    <row r="36" spans="1:8" ht="14.25" customHeight="1">
      <c r="A36" s="419" t="s">
        <v>0</v>
      </c>
      <c r="B36" s="412" t="s">
        <v>6</v>
      </c>
      <c r="C36" s="414" t="s">
        <v>2</v>
      </c>
      <c r="D36" s="414"/>
      <c r="E36" s="414"/>
      <c r="F36" s="299" t="s">
        <v>7</v>
      </c>
    </row>
    <row r="37" spans="1:8" ht="13.5" customHeight="1">
      <c r="A37" s="420"/>
      <c r="B37" s="413"/>
      <c r="C37" s="284" t="s">
        <v>5</v>
      </c>
      <c r="D37" s="284" t="s">
        <v>3</v>
      </c>
      <c r="E37" s="284" t="s">
        <v>4</v>
      </c>
      <c r="F37" s="333" t="s">
        <v>8</v>
      </c>
    </row>
    <row r="38" spans="1:8" ht="8.1" customHeight="1">
      <c r="A38" s="6"/>
      <c r="B38" s="280" t="s">
        <v>1</v>
      </c>
      <c r="C38" s="280" t="s">
        <v>1027</v>
      </c>
      <c r="D38" s="280" t="s">
        <v>1028</v>
      </c>
      <c r="E38" s="280" t="s">
        <v>1028</v>
      </c>
      <c r="F38" s="281" t="s">
        <v>616</v>
      </c>
    </row>
    <row r="39" spans="1:8" ht="18.75" customHeight="1">
      <c r="A39" s="236" t="s">
        <v>959</v>
      </c>
      <c r="B39" s="305">
        <v>2238</v>
      </c>
      <c r="C39" s="305">
        <f>D39+E39</f>
        <v>13016</v>
      </c>
      <c r="D39" s="305">
        <v>6729</v>
      </c>
      <c r="E39" s="305">
        <v>6287</v>
      </c>
      <c r="F39" s="93">
        <f>ROUND(C39/B39,1)</f>
        <v>5.8</v>
      </c>
    </row>
    <row r="40" spans="1:8" ht="25.5" customHeight="1">
      <c r="A40" s="97" t="s">
        <v>960</v>
      </c>
      <c r="B40" s="307">
        <v>2249</v>
      </c>
      <c r="C40" s="307">
        <f t="shared" ref="C40:C50" si="2">D40+E40</f>
        <v>13089</v>
      </c>
      <c r="D40" s="307">
        <v>6769</v>
      </c>
      <c r="E40" s="307">
        <v>6320</v>
      </c>
      <c r="F40" s="81">
        <f t="shared" ref="F40:F66" si="3">ROUND(C40/B40,1)</f>
        <v>5.8</v>
      </c>
      <c r="G40" s="349"/>
      <c r="H40" s="350"/>
    </row>
    <row r="41" spans="1:8" ht="25.5" customHeight="1">
      <c r="A41" s="92" t="s">
        <v>287</v>
      </c>
      <c r="B41" s="307">
        <v>2298</v>
      </c>
      <c r="C41" s="307">
        <f t="shared" si="2"/>
        <v>13282</v>
      </c>
      <c r="D41" s="307">
        <v>6794</v>
      </c>
      <c r="E41" s="307">
        <v>6488</v>
      </c>
      <c r="F41" s="81">
        <f t="shared" si="3"/>
        <v>5.8</v>
      </c>
      <c r="G41" s="349"/>
      <c r="H41" s="350"/>
    </row>
    <row r="42" spans="1:8" ht="25.5" customHeight="1">
      <c r="A42" s="92" t="s">
        <v>288</v>
      </c>
      <c r="B42" s="307">
        <v>2208</v>
      </c>
      <c r="C42" s="307">
        <f t="shared" si="2"/>
        <v>12815</v>
      </c>
      <c r="D42" s="307">
        <v>6625</v>
      </c>
      <c r="E42" s="307">
        <v>6190</v>
      </c>
      <c r="F42" s="81">
        <f t="shared" si="3"/>
        <v>5.8</v>
      </c>
      <c r="G42" s="349"/>
      <c r="H42" s="350"/>
    </row>
    <row r="43" spans="1:8" ht="25.5" customHeight="1">
      <c r="A43" s="92" t="s">
        <v>289</v>
      </c>
      <c r="B43" s="307">
        <v>2267</v>
      </c>
      <c r="C43" s="307">
        <f t="shared" si="2"/>
        <v>12859</v>
      </c>
      <c r="D43" s="307">
        <v>6536</v>
      </c>
      <c r="E43" s="307">
        <v>6323</v>
      </c>
      <c r="F43" s="81">
        <f t="shared" si="3"/>
        <v>5.7</v>
      </c>
      <c r="G43" s="349"/>
      <c r="H43" s="350"/>
    </row>
    <row r="44" spans="1:8" ht="25.5" customHeight="1">
      <c r="A44" s="274">
        <v>10</v>
      </c>
      <c r="B44" s="307">
        <v>2564</v>
      </c>
      <c r="C44" s="307">
        <f t="shared" si="2"/>
        <v>14739</v>
      </c>
      <c r="D44" s="307">
        <v>7597</v>
      </c>
      <c r="E44" s="307">
        <v>7142</v>
      </c>
      <c r="F44" s="81">
        <f t="shared" si="3"/>
        <v>5.7</v>
      </c>
      <c r="G44" s="349"/>
      <c r="H44" s="350"/>
    </row>
    <row r="45" spans="1:8" ht="25.5" customHeight="1">
      <c r="A45" s="274">
        <v>11</v>
      </c>
      <c r="B45" s="307">
        <v>2443</v>
      </c>
      <c r="C45" s="307">
        <f t="shared" si="2"/>
        <v>13450</v>
      </c>
      <c r="D45" s="307">
        <v>6670</v>
      </c>
      <c r="E45" s="307">
        <v>6780</v>
      </c>
      <c r="F45" s="81">
        <f t="shared" si="3"/>
        <v>5.5</v>
      </c>
      <c r="G45" s="349"/>
      <c r="H45" s="350"/>
    </row>
    <row r="46" spans="1:8" ht="25.5" customHeight="1">
      <c r="A46" s="274">
        <v>12</v>
      </c>
      <c r="B46" s="307">
        <v>2448</v>
      </c>
      <c r="C46" s="307">
        <f t="shared" si="2"/>
        <v>13466</v>
      </c>
      <c r="D46" s="307">
        <v>6676</v>
      </c>
      <c r="E46" s="307">
        <v>6790</v>
      </c>
      <c r="F46" s="81">
        <f t="shared" si="3"/>
        <v>5.5</v>
      </c>
      <c r="G46" s="349"/>
      <c r="H46" s="350"/>
    </row>
    <row r="47" spans="1:8" ht="25.5" customHeight="1">
      <c r="A47" s="274">
        <v>13</v>
      </c>
      <c r="B47" s="307">
        <v>2477</v>
      </c>
      <c r="C47" s="307">
        <f t="shared" si="2"/>
        <v>13931</v>
      </c>
      <c r="D47" s="307">
        <v>7094</v>
      </c>
      <c r="E47" s="307">
        <v>6837</v>
      </c>
      <c r="F47" s="81">
        <f t="shared" si="3"/>
        <v>5.6</v>
      </c>
      <c r="G47" s="349"/>
      <c r="H47" s="350"/>
    </row>
    <row r="48" spans="1:8" ht="25.5" customHeight="1">
      <c r="A48" s="274">
        <v>14</v>
      </c>
      <c r="B48" s="307">
        <v>2478</v>
      </c>
      <c r="C48" s="307">
        <f t="shared" si="2"/>
        <v>14442</v>
      </c>
      <c r="D48" s="307">
        <v>7261</v>
      </c>
      <c r="E48" s="307">
        <v>7181</v>
      </c>
      <c r="F48" s="81">
        <f t="shared" si="3"/>
        <v>5.8</v>
      </c>
      <c r="G48" s="349"/>
      <c r="H48" s="350"/>
    </row>
    <row r="49" spans="1:8" ht="25.5" customHeight="1">
      <c r="A49" s="274">
        <v>15</v>
      </c>
      <c r="B49" s="307">
        <v>2692</v>
      </c>
      <c r="C49" s="307">
        <f t="shared" si="2"/>
        <v>17041</v>
      </c>
      <c r="D49" s="307">
        <v>9098</v>
      </c>
      <c r="E49" s="307">
        <v>7943</v>
      </c>
      <c r="F49" s="81">
        <f t="shared" si="3"/>
        <v>6.3</v>
      </c>
      <c r="G49" s="349"/>
      <c r="H49" s="350"/>
    </row>
    <row r="50" spans="1:8" ht="25.5" customHeight="1">
      <c r="A50" s="274">
        <v>16</v>
      </c>
      <c r="B50" s="307">
        <v>2702</v>
      </c>
      <c r="C50" s="307">
        <f t="shared" si="2"/>
        <v>17096</v>
      </c>
      <c r="D50" s="307">
        <v>8989</v>
      </c>
      <c r="E50" s="307">
        <v>8107</v>
      </c>
      <c r="F50" s="81">
        <f t="shared" si="3"/>
        <v>6.3</v>
      </c>
      <c r="G50" s="349"/>
      <c r="H50" s="350"/>
    </row>
    <row r="51" spans="1:8" ht="25.5" customHeight="1">
      <c r="A51" s="274">
        <v>17</v>
      </c>
      <c r="B51" s="307">
        <v>2880</v>
      </c>
      <c r="C51" s="307">
        <v>17481</v>
      </c>
      <c r="D51" s="307" t="s">
        <v>9</v>
      </c>
      <c r="E51" s="307" t="s">
        <v>9</v>
      </c>
      <c r="F51" s="81">
        <f t="shared" si="3"/>
        <v>6.1</v>
      </c>
      <c r="G51" s="349"/>
      <c r="H51" s="350"/>
    </row>
    <row r="52" spans="1:8" ht="25.5" customHeight="1">
      <c r="A52" s="274">
        <v>18</v>
      </c>
      <c r="B52" s="307">
        <v>2672</v>
      </c>
      <c r="C52" s="307">
        <v>15987</v>
      </c>
      <c r="D52" s="307" t="s">
        <v>9</v>
      </c>
      <c r="E52" s="307" t="s">
        <v>9</v>
      </c>
      <c r="F52" s="81">
        <f t="shared" si="3"/>
        <v>6</v>
      </c>
      <c r="G52" s="349"/>
      <c r="H52" s="350"/>
    </row>
    <row r="53" spans="1:8" ht="25.5" customHeight="1">
      <c r="A53" s="274">
        <v>19</v>
      </c>
      <c r="B53" s="307">
        <v>2764</v>
      </c>
      <c r="C53" s="307">
        <f t="shared" ref="C53:C66" si="4">D53+E53</f>
        <v>15171</v>
      </c>
      <c r="D53" s="307">
        <v>7270</v>
      </c>
      <c r="E53" s="307">
        <v>7901</v>
      </c>
      <c r="F53" s="81">
        <f t="shared" si="3"/>
        <v>5.5</v>
      </c>
      <c r="G53" s="349"/>
      <c r="H53" s="350"/>
    </row>
    <row r="54" spans="1:8" ht="25.5" customHeight="1">
      <c r="A54" s="274">
        <v>20</v>
      </c>
      <c r="B54" s="307">
        <v>3000</v>
      </c>
      <c r="C54" s="307">
        <f t="shared" si="4"/>
        <v>17443</v>
      </c>
      <c r="D54" s="307">
        <v>8507</v>
      </c>
      <c r="E54" s="307">
        <v>8936</v>
      </c>
      <c r="F54" s="81">
        <f t="shared" si="3"/>
        <v>5.8</v>
      </c>
      <c r="G54" s="349"/>
      <c r="H54" s="350"/>
    </row>
    <row r="55" spans="1:8" ht="25.5" customHeight="1">
      <c r="A55" s="274">
        <v>21</v>
      </c>
      <c r="B55" s="307">
        <v>3186</v>
      </c>
      <c r="C55" s="307">
        <f t="shared" si="4"/>
        <v>17491</v>
      </c>
      <c r="D55" s="307">
        <v>8635</v>
      </c>
      <c r="E55" s="307">
        <v>8856</v>
      </c>
      <c r="F55" s="81">
        <f t="shared" si="3"/>
        <v>5.5</v>
      </c>
      <c r="G55" s="349"/>
      <c r="H55" s="350"/>
    </row>
    <row r="56" spans="1:8" ht="25.5" customHeight="1">
      <c r="A56" s="274">
        <v>22</v>
      </c>
      <c r="B56" s="307">
        <v>3556</v>
      </c>
      <c r="C56" s="307">
        <f t="shared" si="4"/>
        <v>19820</v>
      </c>
      <c r="D56" s="307">
        <v>9773</v>
      </c>
      <c r="E56" s="307">
        <v>10047</v>
      </c>
      <c r="F56" s="81">
        <f t="shared" si="3"/>
        <v>5.6</v>
      </c>
      <c r="G56" s="349"/>
      <c r="H56" s="350"/>
    </row>
    <row r="57" spans="1:8" ht="25.5" customHeight="1">
      <c r="A57" s="274">
        <v>23</v>
      </c>
      <c r="B57" s="307">
        <v>3666</v>
      </c>
      <c r="C57" s="307">
        <f t="shared" si="4"/>
        <v>20470</v>
      </c>
      <c r="D57" s="307">
        <v>10277</v>
      </c>
      <c r="E57" s="307">
        <v>10193</v>
      </c>
      <c r="F57" s="81">
        <f t="shared" si="3"/>
        <v>5.6</v>
      </c>
      <c r="G57" s="349"/>
      <c r="H57" s="350"/>
    </row>
    <row r="58" spans="1:8" ht="25.5" customHeight="1">
      <c r="A58" s="274">
        <v>24</v>
      </c>
      <c r="B58" s="307">
        <v>3684</v>
      </c>
      <c r="C58" s="307">
        <f t="shared" si="4"/>
        <v>20948</v>
      </c>
      <c r="D58" s="307">
        <v>10543</v>
      </c>
      <c r="E58" s="307">
        <v>10405</v>
      </c>
      <c r="F58" s="81">
        <f t="shared" si="3"/>
        <v>5.7</v>
      </c>
      <c r="G58" s="349"/>
      <c r="H58" s="350"/>
    </row>
    <row r="59" spans="1:8" ht="25.5" customHeight="1">
      <c r="A59" s="274">
        <v>25</v>
      </c>
      <c r="B59" s="307">
        <v>3711</v>
      </c>
      <c r="C59" s="307">
        <f t="shared" si="4"/>
        <v>21104</v>
      </c>
      <c r="D59" s="307">
        <v>10578</v>
      </c>
      <c r="E59" s="307">
        <v>10526</v>
      </c>
      <c r="F59" s="81">
        <f t="shared" si="3"/>
        <v>5.7</v>
      </c>
      <c r="G59" s="349"/>
      <c r="H59" s="350"/>
    </row>
    <row r="60" spans="1:8" ht="25.5" customHeight="1">
      <c r="A60" s="274">
        <v>26</v>
      </c>
      <c r="B60" s="307">
        <v>3790</v>
      </c>
      <c r="C60" s="307">
        <f t="shared" si="4"/>
        <v>21602</v>
      </c>
      <c r="D60" s="307">
        <v>10777</v>
      </c>
      <c r="E60" s="307">
        <v>10825</v>
      </c>
      <c r="F60" s="81">
        <f t="shared" si="3"/>
        <v>5.7</v>
      </c>
      <c r="G60" s="349"/>
      <c r="H60" s="350"/>
    </row>
    <row r="61" spans="1:8" ht="25.5" customHeight="1">
      <c r="A61" s="274">
        <v>27</v>
      </c>
      <c r="B61" s="307">
        <v>3888</v>
      </c>
      <c r="C61" s="307">
        <f t="shared" si="4"/>
        <v>21644</v>
      </c>
      <c r="D61" s="307">
        <v>10876</v>
      </c>
      <c r="E61" s="307">
        <v>10768</v>
      </c>
      <c r="F61" s="81">
        <f t="shared" si="3"/>
        <v>5.6</v>
      </c>
      <c r="G61" s="349"/>
      <c r="H61" s="350"/>
    </row>
    <row r="62" spans="1:8" ht="25.5" customHeight="1">
      <c r="A62" s="274">
        <v>28</v>
      </c>
      <c r="B62" s="307">
        <v>4169</v>
      </c>
      <c r="C62" s="307">
        <f t="shared" si="4"/>
        <v>22800</v>
      </c>
      <c r="D62" s="307">
        <v>11512</v>
      </c>
      <c r="E62" s="307">
        <v>11288</v>
      </c>
      <c r="F62" s="81">
        <f t="shared" si="3"/>
        <v>5.5</v>
      </c>
      <c r="G62" s="349"/>
      <c r="H62" s="350"/>
    </row>
    <row r="63" spans="1:8" ht="25.5" customHeight="1">
      <c r="A63" s="274">
        <v>29</v>
      </c>
      <c r="B63" s="307">
        <v>4345</v>
      </c>
      <c r="C63" s="307">
        <f t="shared" si="4"/>
        <v>23899</v>
      </c>
      <c r="D63" s="307">
        <v>12081</v>
      </c>
      <c r="E63" s="307">
        <v>11818</v>
      </c>
      <c r="F63" s="81">
        <f t="shared" si="3"/>
        <v>5.5</v>
      </c>
      <c r="G63" s="349"/>
      <c r="H63" s="350"/>
    </row>
    <row r="64" spans="1:8" s="353" customFormat="1" ht="12.75" customHeight="1">
      <c r="A64" s="417">
        <v>30</v>
      </c>
      <c r="B64" s="177">
        <v>4233</v>
      </c>
      <c r="C64" s="177">
        <f t="shared" si="4"/>
        <v>24772</v>
      </c>
      <c r="D64" s="177">
        <v>13247</v>
      </c>
      <c r="E64" s="177">
        <v>11525</v>
      </c>
      <c r="F64" s="178">
        <v>5.9</v>
      </c>
      <c r="G64" s="351"/>
      <c r="H64" s="352"/>
    </row>
    <row r="65" spans="1:8" ht="12.75" customHeight="1">
      <c r="A65" s="421"/>
      <c r="B65" s="49">
        <v>4446</v>
      </c>
      <c r="C65" s="49">
        <f t="shared" si="4"/>
        <v>24537</v>
      </c>
      <c r="D65" s="49">
        <v>12409</v>
      </c>
      <c r="E65" s="49">
        <v>12128</v>
      </c>
      <c r="F65" s="94">
        <f t="shared" si="3"/>
        <v>5.5</v>
      </c>
      <c r="G65" s="349"/>
      <c r="H65" s="350"/>
    </row>
    <row r="66" spans="1:8" ht="27" customHeight="1">
      <c r="A66" s="92">
        <v>31</v>
      </c>
      <c r="B66" s="307">
        <v>4629</v>
      </c>
      <c r="C66" s="307">
        <f t="shared" si="4"/>
        <v>25058</v>
      </c>
      <c r="D66" s="307">
        <v>12711</v>
      </c>
      <c r="E66" s="307">
        <v>12347</v>
      </c>
      <c r="F66" s="81">
        <f t="shared" si="3"/>
        <v>5.4</v>
      </c>
      <c r="G66" s="349"/>
      <c r="H66" s="350"/>
    </row>
    <row r="67" spans="1:8" ht="25.5" customHeight="1" thickBot="1">
      <c r="A67" s="91">
        <v>32</v>
      </c>
      <c r="B67" s="308">
        <v>4834</v>
      </c>
      <c r="C67" s="308">
        <f>D67+E67</f>
        <v>25678</v>
      </c>
      <c r="D67" s="308">
        <v>13007</v>
      </c>
      <c r="E67" s="308">
        <v>12671</v>
      </c>
      <c r="F67" s="83">
        <f>ROUND(C67/B67,1)</f>
        <v>5.3</v>
      </c>
      <c r="G67" s="349"/>
      <c r="H67" s="350"/>
    </row>
    <row r="68" spans="1:8" ht="23.1" customHeight="1">
      <c r="A68" s="347"/>
      <c r="B68" s="347"/>
      <c r="C68" s="347"/>
      <c r="D68" s="347"/>
      <c r="E68" s="347"/>
      <c r="F68" s="347"/>
      <c r="G68" s="349"/>
      <c r="H68" s="350"/>
    </row>
    <row r="69" spans="1:8" ht="23.1" customHeight="1" thickBot="1">
      <c r="A69" s="347"/>
      <c r="B69" s="347"/>
      <c r="C69" s="347"/>
      <c r="D69" s="347"/>
      <c r="E69" s="347"/>
      <c r="F69" s="347"/>
      <c r="G69" s="349"/>
      <c r="H69" s="350"/>
    </row>
    <row r="70" spans="1:8" ht="14.25" customHeight="1">
      <c r="A70" s="419" t="s">
        <v>0</v>
      </c>
      <c r="B70" s="412" t="s">
        <v>6</v>
      </c>
      <c r="C70" s="414" t="s">
        <v>2</v>
      </c>
      <c r="D70" s="414"/>
      <c r="E70" s="414"/>
      <c r="F70" s="299" t="s">
        <v>7</v>
      </c>
      <c r="G70" s="349"/>
      <c r="H70" s="350"/>
    </row>
    <row r="71" spans="1:8" ht="13.5" customHeight="1">
      <c r="A71" s="420"/>
      <c r="B71" s="413"/>
      <c r="C71" s="284" t="s">
        <v>5</v>
      </c>
      <c r="D71" s="284" t="s">
        <v>3</v>
      </c>
      <c r="E71" s="284" t="s">
        <v>4</v>
      </c>
      <c r="F71" s="333" t="s">
        <v>8</v>
      </c>
      <c r="G71" s="349"/>
      <c r="H71" s="350"/>
    </row>
    <row r="72" spans="1:8" ht="8.1" customHeight="1">
      <c r="A72" s="6"/>
      <c r="B72" s="280" t="s">
        <v>1</v>
      </c>
      <c r="C72" s="280" t="s">
        <v>1027</v>
      </c>
      <c r="D72" s="280" t="s">
        <v>1028</v>
      </c>
      <c r="E72" s="280" t="s">
        <v>1028</v>
      </c>
      <c r="F72" s="281" t="s">
        <v>616</v>
      </c>
      <c r="G72" s="349"/>
      <c r="H72" s="350"/>
    </row>
    <row r="73" spans="1:8" ht="18.75" customHeight="1">
      <c r="A73" s="256" t="s">
        <v>961</v>
      </c>
      <c r="B73" s="305">
        <v>6579</v>
      </c>
      <c r="C73" s="305">
        <f>D73+E73</f>
        <v>27666</v>
      </c>
      <c r="D73" s="305">
        <v>14748</v>
      </c>
      <c r="E73" s="305">
        <v>12918</v>
      </c>
      <c r="F73" s="93">
        <f>ROUND(C73/B73,1)</f>
        <v>4.2</v>
      </c>
      <c r="G73" s="349"/>
      <c r="H73" s="350"/>
    </row>
    <row r="74" spans="1:8" ht="25.5" customHeight="1">
      <c r="A74" s="92">
        <v>34</v>
      </c>
      <c r="B74" s="307">
        <v>6768</v>
      </c>
      <c r="C74" s="307">
        <f>D74+E74</f>
        <v>28314</v>
      </c>
      <c r="D74" s="307">
        <v>14945</v>
      </c>
      <c r="E74" s="307">
        <v>13369</v>
      </c>
      <c r="F74" s="81">
        <f>ROUND(C74/B74,1)</f>
        <v>4.2</v>
      </c>
      <c r="G74" s="349"/>
      <c r="H74" s="350"/>
    </row>
    <row r="75" spans="1:8" s="353" customFormat="1" ht="12.75" customHeight="1">
      <c r="A75" s="421">
        <v>35</v>
      </c>
      <c r="B75" s="179">
        <v>5321</v>
      </c>
      <c r="C75" s="179">
        <f t="shared" ref="C75:C104" si="5">D75+E75</f>
        <v>26207</v>
      </c>
      <c r="D75" s="179">
        <v>13638</v>
      </c>
      <c r="E75" s="179">
        <v>12569</v>
      </c>
      <c r="F75" s="180">
        <v>4.9000000000000004</v>
      </c>
      <c r="G75" s="351"/>
      <c r="H75" s="352"/>
    </row>
    <row r="76" spans="1:8" ht="12.75" customHeight="1">
      <c r="A76" s="422"/>
      <c r="B76" s="305">
        <v>7038</v>
      </c>
      <c r="C76" s="305">
        <f t="shared" si="5"/>
        <v>28616</v>
      </c>
      <c r="D76" s="305">
        <v>15047</v>
      </c>
      <c r="E76" s="305">
        <v>13569</v>
      </c>
      <c r="F76" s="93">
        <f>ROUND(C76/B76,1)</f>
        <v>4.0999999999999996</v>
      </c>
      <c r="G76" s="349"/>
      <c r="H76" s="350"/>
    </row>
    <row r="77" spans="1:8" ht="25.5" customHeight="1">
      <c r="A77" s="274">
        <v>36</v>
      </c>
      <c r="B77" s="307">
        <v>6974</v>
      </c>
      <c r="C77" s="307">
        <f t="shared" si="5"/>
        <v>27818</v>
      </c>
      <c r="D77" s="307">
        <v>14438</v>
      </c>
      <c r="E77" s="307">
        <v>13380</v>
      </c>
      <c r="F77" s="81">
        <f>ROUND(C77/B77,1)</f>
        <v>4</v>
      </c>
      <c r="G77" s="349"/>
      <c r="H77" s="350"/>
    </row>
    <row r="78" spans="1:8" ht="25.5" customHeight="1">
      <c r="A78" s="274">
        <v>37</v>
      </c>
      <c r="B78" s="307">
        <v>7127</v>
      </c>
      <c r="C78" s="307">
        <f t="shared" si="5"/>
        <v>27863</v>
      </c>
      <c r="D78" s="307">
        <v>14292</v>
      </c>
      <c r="E78" s="307">
        <v>13571</v>
      </c>
      <c r="F78" s="81">
        <f>ROUND(C78/B78,1)</f>
        <v>3.9</v>
      </c>
      <c r="G78" s="349"/>
      <c r="H78" s="350"/>
    </row>
    <row r="79" spans="1:8" ht="25.5" customHeight="1">
      <c r="A79" s="274">
        <v>38</v>
      </c>
      <c r="B79" s="307">
        <v>7227</v>
      </c>
      <c r="C79" s="307">
        <f t="shared" si="5"/>
        <v>28176</v>
      </c>
      <c r="D79" s="307">
        <v>14353</v>
      </c>
      <c r="E79" s="307">
        <v>13823</v>
      </c>
      <c r="F79" s="81">
        <f>ROUND(C79/B79,1)</f>
        <v>3.9</v>
      </c>
      <c r="G79" s="349"/>
      <c r="H79" s="350"/>
    </row>
    <row r="80" spans="1:8" ht="25.5" customHeight="1">
      <c r="A80" s="274">
        <v>39</v>
      </c>
      <c r="B80" s="307">
        <v>7428</v>
      </c>
      <c r="C80" s="307">
        <f t="shared" si="5"/>
        <v>28479</v>
      </c>
      <c r="D80" s="307">
        <v>14471</v>
      </c>
      <c r="E80" s="307">
        <v>14008</v>
      </c>
      <c r="F80" s="81">
        <f>ROUND(C80/B80,1)</f>
        <v>3.8</v>
      </c>
      <c r="G80" s="349"/>
      <c r="H80" s="350"/>
    </row>
    <row r="81" spans="1:8" s="353" customFormat="1" ht="12.75" customHeight="1">
      <c r="A81" s="417">
        <v>40</v>
      </c>
      <c r="B81" s="177">
        <v>6294</v>
      </c>
      <c r="C81" s="177">
        <f t="shared" si="5"/>
        <v>26133</v>
      </c>
      <c r="D81" s="177">
        <v>13204</v>
      </c>
      <c r="E81" s="177">
        <v>12929</v>
      </c>
      <c r="F81" s="178">
        <v>4.2</v>
      </c>
      <c r="G81" s="351"/>
      <c r="H81" s="352"/>
    </row>
    <row r="82" spans="1:8" ht="12.75" customHeight="1">
      <c r="A82" s="417"/>
      <c r="B82" s="305">
        <v>7085</v>
      </c>
      <c r="C82" s="305">
        <f t="shared" si="5"/>
        <v>27617</v>
      </c>
      <c r="D82" s="305">
        <v>13801</v>
      </c>
      <c r="E82" s="305">
        <v>13816</v>
      </c>
      <c r="F82" s="93">
        <f>ROUND(C82/B82,1)</f>
        <v>3.9</v>
      </c>
      <c r="G82" s="354"/>
      <c r="H82" s="350"/>
    </row>
    <row r="83" spans="1:8" ht="25.5" customHeight="1">
      <c r="A83" s="274">
        <v>41</v>
      </c>
      <c r="B83" s="307">
        <v>7145</v>
      </c>
      <c r="C83" s="307">
        <f t="shared" si="5"/>
        <v>27023</v>
      </c>
      <c r="D83" s="307">
        <v>13613</v>
      </c>
      <c r="E83" s="307">
        <v>13410</v>
      </c>
      <c r="F83" s="81">
        <f>ROUND(C83/B83,1)</f>
        <v>3.8</v>
      </c>
      <c r="G83" s="349"/>
      <c r="H83" s="350"/>
    </row>
    <row r="84" spans="1:8" ht="25.5" customHeight="1">
      <c r="A84" s="274">
        <v>42</v>
      </c>
      <c r="B84" s="307">
        <v>7276</v>
      </c>
      <c r="C84" s="307">
        <f t="shared" si="5"/>
        <v>27342</v>
      </c>
      <c r="D84" s="307">
        <v>13674</v>
      </c>
      <c r="E84" s="307">
        <v>13668</v>
      </c>
      <c r="F84" s="81">
        <f>ROUND(C84/B84,1)</f>
        <v>3.8</v>
      </c>
      <c r="G84" s="349"/>
      <c r="H84" s="350"/>
    </row>
    <row r="85" spans="1:8" ht="25.5" customHeight="1">
      <c r="A85" s="274">
        <v>43</v>
      </c>
      <c r="B85" s="307">
        <v>7156</v>
      </c>
      <c r="C85" s="307">
        <f t="shared" si="5"/>
        <v>27257</v>
      </c>
      <c r="D85" s="307">
        <v>13429</v>
      </c>
      <c r="E85" s="307">
        <v>13828</v>
      </c>
      <c r="F85" s="81">
        <f>ROUND(C85/B85,1)</f>
        <v>3.8</v>
      </c>
      <c r="G85" s="349"/>
      <c r="H85" s="350"/>
    </row>
    <row r="86" spans="1:8" ht="25.5" customHeight="1">
      <c r="A86" s="274">
        <v>44</v>
      </c>
      <c r="B86" s="307">
        <v>7859</v>
      </c>
      <c r="C86" s="307">
        <f t="shared" si="5"/>
        <v>25996</v>
      </c>
      <c r="D86" s="307">
        <v>13168</v>
      </c>
      <c r="E86" s="307">
        <v>12828</v>
      </c>
      <c r="F86" s="81">
        <f>ROUND(C86/B86,1)</f>
        <v>3.3</v>
      </c>
      <c r="G86" s="349"/>
      <c r="H86" s="350"/>
    </row>
    <row r="87" spans="1:8" s="353" customFormat="1" ht="12.75" customHeight="1">
      <c r="A87" s="417">
        <v>45</v>
      </c>
      <c r="B87" s="177">
        <v>6855</v>
      </c>
      <c r="C87" s="177">
        <v>25916</v>
      </c>
      <c r="D87" s="177">
        <v>13039</v>
      </c>
      <c r="E87" s="177">
        <v>12877</v>
      </c>
      <c r="F87" s="178">
        <v>3.8</v>
      </c>
      <c r="G87" s="351"/>
      <c r="H87" s="352"/>
    </row>
    <row r="88" spans="1:8" ht="12.75" customHeight="1">
      <c r="A88" s="417"/>
      <c r="B88" s="305">
        <v>7942</v>
      </c>
      <c r="C88" s="305">
        <f t="shared" si="5"/>
        <v>25822</v>
      </c>
      <c r="D88" s="305">
        <v>13070</v>
      </c>
      <c r="E88" s="305">
        <v>12752</v>
      </c>
      <c r="F88" s="93">
        <f>ROUND(C88/B88,1)</f>
        <v>3.3</v>
      </c>
      <c r="G88" s="349"/>
      <c r="H88" s="350"/>
    </row>
    <row r="89" spans="1:8" ht="25.5" customHeight="1">
      <c r="A89" s="274">
        <v>46</v>
      </c>
      <c r="B89" s="307">
        <v>8225</v>
      </c>
      <c r="C89" s="307">
        <f t="shared" si="5"/>
        <v>25882</v>
      </c>
      <c r="D89" s="307">
        <v>13057</v>
      </c>
      <c r="E89" s="307">
        <v>12825</v>
      </c>
      <c r="F89" s="81">
        <f>ROUND(C89/B89,1)</f>
        <v>3.1</v>
      </c>
      <c r="G89" s="349"/>
      <c r="H89" s="350"/>
    </row>
    <row r="90" spans="1:8" ht="25.5" customHeight="1">
      <c r="A90" s="274">
        <v>47</v>
      </c>
      <c r="B90" s="307">
        <v>8381</v>
      </c>
      <c r="C90" s="307">
        <f t="shared" si="5"/>
        <v>25964</v>
      </c>
      <c r="D90" s="307">
        <v>13074</v>
      </c>
      <c r="E90" s="307">
        <v>12890</v>
      </c>
      <c r="F90" s="81">
        <f>ROUND(C90/B90,1)</f>
        <v>3.1</v>
      </c>
      <c r="G90" s="349"/>
      <c r="H90" s="350"/>
    </row>
    <row r="91" spans="1:8" ht="25.5" customHeight="1">
      <c r="A91" s="274">
        <v>48</v>
      </c>
      <c r="B91" s="307">
        <v>8433</v>
      </c>
      <c r="C91" s="307">
        <f t="shared" si="5"/>
        <v>25875</v>
      </c>
      <c r="D91" s="307">
        <v>13034</v>
      </c>
      <c r="E91" s="307">
        <v>12841</v>
      </c>
      <c r="F91" s="81">
        <f>ROUND(C91/B91,1)</f>
        <v>3.1</v>
      </c>
      <c r="G91" s="349"/>
      <c r="H91" s="350"/>
    </row>
    <row r="92" spans="1:8" ht="25.5" customHeight="1">
      <c r="A92" s="274">
        <v>49</v>
      </c>
      <c r="B92" s="307">
        <v>8547</v>
      </c>
      <c r="C92" s="307">
        <f t="shared" si="5"/>
        <v>25879</v>
      </c>
      <c r="D92" s="307">
        <v>12989</v>
      </c>
      <c r="E92" s="307">
        <v>12890</v>
      </c>
      <c r="F92" s="81">
        <f>ROUND(C92/B92,1)</f>
        <v>3</v>
      </c>
      <c r="G92" s="349"/>
      <c r="H92" s="350"/>
    </row>
    <row r="93" spans="1:8" s="353" customFormat="1" ht="12.75" customHeight="1">
      <c r="A93" s="417">
        <v>50</v>
      </c>
      <c r="B93" s="177">
        <v>7464</v>
      </c>
      <c r="C93" s="177">
        <v>25853</v>
      </c>
      <c r="D93" s="177">
        <v>12964</v>
      </c>
      <c r="E93" s="177">
        <v>12889</v>
      </c>
      <c r="F93" s="178">
        <v>3.5</v>
      </c>
      <c r="G93" s="351"/>
      <c r="H93" s="352"/>
    </row>
    <row r="94" spans="1:8" ht="12.75" customHeight="1">
      <c r="A94" s="417"/>
      <c r="B94" s="305">
        <v>8654</v>
      </c>
      <c r="C94" s="305">
        <f t="shared" si="5"/>
        <v>26057</v>
      </c>
      <c r="D94" s="305">
        <v>13138</v>
      </c>
      <c r="E94" s="305">
        <v>12919</v>
      </c>
      <c r="F94" s="93">
        <f>ROUND(C94/B94,1)</f>
        <v>3</v>
      </c>
      <c r="G94" s="349"/>
      <c r="H94" s="350"/>
    </row>
    <row r="95" spans="1:8" ht="25.5" customHeight="1">
      <c r="A95" s="274">
        <v>51</v>
      </c>
      <c r="B95" s="307">
        <v>8812</v>
      </c>
      <c r="C95" s="307">
        <f t="shared" si="5"/>
        <v>26216</v>
      </c>
      <c r="D95" s="307">
        <v>13220</v>
      </c>
      <c r="E95" s="307">
        <v>12996</v>
      </c>
      <c r="F95" s="81">
        <f>ROUND(C95/B95,1)</f>
        <v>3</v>
      </c>
      <c r="G95" s="349"/>
      <c r="H95" s="350"/>
    </row>
    <row r="96" spans="1:8" ht="25.5" customHeight="1">
      <c r="A96" s="274">
        <v>52</v>
      </c>
      <c r="B96" s="307">
        <v>8795</v>
      </c>
      <c r="C96" s="307">
        <f t="shared" si="5"/>
        <v>26442</v>
      </c>
      <c r="D96" s="307">
        <v>13341</v>
      </c>
      <c r="E96" s="307">
        <v>13101</v>
      </c>
      <c r="F96" s="81">
        <f>ROUND(C96/B96,1)</f>
        <v>3</v>
      </c>
      <c r="G96" s="349"/>
      <c r="H96" s="350"/>
    </row>
    <row r="97" spans="1:8" ht="25.5" customHeight="1">
      <c r="A97" s="274">
        <v>53</v>
      </c>
      <c r="B97" s="307">
        <v>8806</v>
      </c>
      <c r="C97" s="307">
        <f t="shared" si="5"/>
        <v>26462</v>
      </c>
      <c r="D97" s="307">
        <v>13369</v>
      </c>
      <c r="E97" s="307">
        <v>13093</v>
      </c>
      <c r="F97" s="81">
        <f>ROUND(C97/B97,1)</f>
        <v>3</v>
      </c>
      <c r="G97" s="349"/>
      <c r="H97" s="350"/>
    </row>
    <row r="98" spans="1:8" ht="25.5" customHeight="1">
      <c r="A98" s="274">
        <v>54</v>
      </c>
      <c r="B98" s="307">
        <v>8834</v>
      </c>
      <c r="C98" s="307">
        <f t="shared" si="5"/>
        <v>26501</v>
      </c>
      <c r="D98" s="307">
        <v>13412</v>
      </c>
      <c r="E98" s="307">
        <v>13089</v>
      </c>
      <c r="F98" s="81">
        <f>ROUND(C98/B98,1)</f>
        <v>3</v>
      </c>
      <c r="G98" s="349"/>
      <c r="H98" s="350"/>
    </row>
    <row r="99" spans="1:8" s="353" customFormat="1" ht="12.75" customHeight="1">
      <c r="A99" s="417">
        <v>55</v>
      </c>
      <c r="B99" s="177">
        <v>7969</v>
      </c>
      <c r="C99" s="177">
        <f>D99+E99</f>
        <v>26534</v>
      </c>
      <c r="D99" s="177">
        <v>13427</v>
      </c>
      <c r="E99" s="177">
        <v>13107</v>
      </c>
      <c r="F99" s="178">
        <v>3.3</v>
      </c>
      <c r="G99" s="351"/>
      <c r="H99" s="352"/>
    </row>
    <row r="100" spans="1:8" ht="12.75" customHeight="1">
      <c r="A100" s="417"/>
      <c r="B100" s="305">
        <v>9092</v>
      </c>
      <c r="C100" s="305">
        <f t="shared" si="5"/>
        <v>26833</v>
      </c>
      <c r="D100" s="305">
        <v>13629</v>
      </c>
      <c r="E100" s="305">
        <v>13204</v>
      </c>
      <c r="F100" s="93">
        <f>ROUND(C100/B100,1)</f>
        <v>3</v>
      </c>
      <c r="G100" s="349"/>
      <c r="H100" s="350"/>
    </row>
    <row r="101" spans="1:8" ht="25.5" customHeight="1">
      <c r="A101" s="274">
        <v>56</v>
      </c>
      <c r="B101" s="307">
        <v>9144</v>
      </c>
      <c r="C101" s="307">
        <f t="shared" si="5"/>
        <v>26913</v>
      </c>
      <c r="D101" s="307">
        <v>13666</v>
      </c>
      <c r="E101" s="307">
        <v>13247</v>
      </c>
      <c r="F101" s="81">
        <f>ROUND(C101/B101,1)</f>
        <v>2.9</v>
      </c>
      <c r="G101" s="349"/>
      <c r="H101" s="350"/>
    </row>
    <row r="102" spans="1:8" ht="25.5" customHeight="1">
      <c r="A102" s="274">
        <v>57</v>
      </c>
      <c r="B102" s="307">
        <v>9229</v>
      </c>
      <c r="C102" s="307">
        <f t="shared" si="5"/>
        <v>27058</v>
      </c>
      <c r="D102" s="307">
        <v>13737</v>
      </c>
      <c r="E102" s="307">
        <v>13321</v>
      </c>
      <c r="F102" s="81">
        <f>ROUND(C102/B102,1)</f>
        <v>2.9</v>
      </c>
      <c r="G102" s="349"/>
      <c r="H102" s="350"/>
    </row>
    <row r="103" spans="1:8" ht="25.5" customHeight="1">
      <c r="A103" s="274">
        <v>58</v>
      </c>
      <c r="B103" s="307">
        <v>9338</v>
      </c>
      <c r="C103" s="307">
        <f t="shared" si="5"/>
        <v>27124</v>
      </c>
      <c r="D103" s="307">
        <v>13769</v>
      </c>
      <c r="E103" s="307">
        <v>13355</v>
      </c>
      <c r="F103" s="81">
        <f>ROUND(C103/B103,1)</f>
        <v>2.9</v>
      </c>
      <c r="G103" s="349"/>
      <c r="H103" s="350"/>
    </row>
    <row r="104" spans="1:8" ht="25.5" customHeight="1">
      <c r="A104" s="276">
        <v>59</v>
      </c>
      <c r="B104" s="35">
        <v>9308</v>
      </c>
      <c r="C104" s="35">
        <f t="shared" si="5"/>
        <v>26959</v>
      </c>
      <c r="D104" s="35">
        <v>13616</v>
      </c>
      <c r="E104" s="35">
        <v>13343</v>
      </c>
      <c r="F104" s="260">
        <f>ROUND(C104/B104,1)</f>
        <v>2.9</v>
      </c>
      <c r="G104" s="349"/>
      <c r="H104" s="350"/>
    </row>
    <row r="105" spans="1:8" ht="12.75" customHeight="1">
      <c r="A105" s="417">
        <v>60</v>
      </c>
      <c r="B105" s="177">
        <v>8089</v>
      </c>
      <c r="C105" s="177">
        <f>D105+E105</f>
        <v>26686</v>
      </c>
      <c r="D105" s="177">
        <v>13405</v>
      </c>
      <c r="E105" s="177">
        <v>13281</v>
      </c>
      <c r="F105" s="178">
        <v>3.3</v>
      </c>
      <c r="G105" s="349"/>
      <c r="H105" s="350"/>
    </row>
    <row r="106" spans="1:8" ht="12.75" customHeight="1" thickBot="1">
      <c r="A106" s="418"/>
      <c r="B106" s="37">
        <v>9321</v>
      </c>
      <c r="C106" s="37">
        <f>D106+E106</f>
        <v>26936</v>
      </c>
      <c r="D106" s="37">
        <v>13576</v>
      </c>
      <c r="E106" s="37">
        <v>13360</v>
      </c>
      <c r="F106" s="261">
        <f>ROUND(C106/B106,1)</f>
        <v>2.9</v>
      </c>
      <c r="G106" s="349"/>
      <c r="H106" s="350"/>
    </row>
    <row r="107" spans="1:8" ht="23.1" customHeight="1">
      <c r="A107" s="347"/>
      <c r="B107" s="347"/>
      <c r="C107" s="347"/>
      <c r="D107" s="347"/>
      <c r="E107" s="347"/>
      <c r="F107" s="347"/>
    </row>
    <row r="108" spans="1:8" ht="23.1" customHeight="1" thickBot="1">
      <c r="A108" s="347"/>
      <c r="B108" s="347"/>
      <c r="C108" s="347"/>
      <c r="D108" s="347"/>
      <c r="E108" s="347"/>
      <c r="F108" s="347"/>
    </row>
    <row r="109" spans="1:8" ht="14.25" customHeight="1">
      <c r="A109" s="419" t="s">
        <v>0</v>
      </c>
      <c r="B109" s="412" t="s">
        <v>6</v>
      </c>
      <c r="C109" s="414" t="s">
        <v>2</v>
      </c>
      <c r="D109" s="414"/>
      <c r="E109" s="414"/>
      <c r="F109" s="299" t="s">
        <v>7</v>
      </c>
    </row>
    <row r="110" spans="1:8" ht="13.5" customHeight="1">
      <c r="A110" s="420"/>
      <c r="B110" s="413"/>
      <c r="C110" s="284" t="s">
        <v>5</v>
      </c>
      <c r="D110" s="284" t="s">
        <v>3</v>
      </c>
      <c r="E110" s="284" t="s">
        <v>4</v>
      </c>
      <c r="F110" s="333" t="s">
        <v>8</v>
      </c>
    </row>
    <row r="111" spans="1:8" ht="8.1" customHeight="1">
      <c r="A111" s="6"/>
      <c r="B111" s="280" t="s">
        <v>1</v>
      </c>
      <c r="C111" s="280" t="s">
        <v>1027</v>
      </c>
      <c r="D111" s="280" t="s">
        <v>1028</v>
      </c>
      <c r="E111" s="280" t="s">
        <v>1028</v>
      </c>
      <c r="F111" s="281" t="s">
        <v>616</v>
      </c>
    </row>
    <row r="112" spans="1:8" ht="18.75" customHeight="1">
      <c r="A112" s="236" t="s">
        <v>962</v>
      </c>
      <c r="B112" s="305">
        <v>9300</v>
      </c>
      <c r="C112" s="305">
        <f>D112+E112</f>
        <v>26743</v>
      </c>
      <c r="D112" s="305">
        <v>13474</v>
      </c>
      <c r="E112" s="305">
        <v>13269</v>
      </c>
      <c r="F112" s="93">
        <f>ROUND(C112/B112,1)</f>
        <v>2.9</v>
      </c>
    </row>
    <row r="113" spans="1:8" ht="25.5" customHeight="1">
      <c r="A113" s="274">
        <v>62</v>
      </c>
      <c r="B113" s="307">
        <v>9326</v>
      </c>
      <c r="C113" s="307">
        <f>D113+E113</f>
        <v>26598</v>
      </c>
      <c r="D113" s="307">
        <v>13371</v>
      </c>
      <c r="E113" s="307">
        <v>13227</v>
      </c>
      <c r="F113" s="81">
        <f>ROUND(C113/B113,1)</f>
        <v>2.9</v>
      </c>
    </row>
    <row r="114" spans="1:8" ht="25.5" customHeight="1">
      <c r="A114" s="236">
        <v>63</v>
      </c>
      <c r="B114" s="305">
        <v>9220</v>
      </c>
      <c r="C114" s="305">
        <f>D114+E114</f>
        <v>26377</v>
      </c>
      <c r="D114" s="305">
        <v>13180</v>
      </c>
      <c r="E114" s="305">
        <v>13197</v>
      </c>
      <c r="F114" s="93">
        <f>ROUND(C114/B114,1)</f>
        <v>2.9</v>
      </c>
      <c r="G114" s="349"/>
      <c r="H114" s="350"/>
    </row>
    <row r="115" spans="1:8" ht="25.5" customHeight="1">
      <c r="A115" s="274" t="s">
        <v>285</v>
      </c>
      <c r="B115" s="307">
        <v>9201</v>
      </c>
      <c r="C115" s="307">
        <f t="shared" ref="C115:C136" si="6">D115+E115</f>
        <v>26153</v>
      </c>
      <c r="D115" s="307">
        <v>13073</v>
      </c>
      <c r="E115" s="307">
        <v>13080</v>
      </c>
      <c r="F115" s="81">
        <f t="shared" ref="F115:F127" si="7">ROUND(C115/B115,1)</f>
        <v>2.8</v>
      </c>
      <c r="G115" s="349"/>
      <c r="H115" s="350"/>
    </row>
    <row r="116" spans="1:8" s="353" customFormat="1" ht="12.75" customHeight="1">
      <c r="A116" s="417">
        <v>2</v>
      </c>
      <c r="B116" s="177">
        <v>8280</v>
      </c>
      <c r="C116" s="177">
        <f t="shared" si="6"/>
        <v>25680</v>
      </c>
      <c r="D116" s="177">
        <v>12768</v>
      </c>
      <c r="E116" s="177">
        <v>12912</v>
      </c>
      <c r="F116" s="178">
        <v>3.1</v>
      </c>
      <c r="G116" s="351"/>
      <c r="H116" s="352"/>
    </row>
    <row r="117" spans="1:8" ht="12.75" customHeight="1">
      <c r="A117" s="417"/>
      <c r="B117" s="305">
        <v>9118</v>
      </c>
      <c r="C117" s="305">
        <f t="shared" si="6"/>
        <v>25853</v>
      </c>
      <c r="D117" s="305">
        <v>12878</v>
      </c>
      <c r="E117" s="305">
        <v>12975</v>
      </c>
      <c r="F117" s="93">
        <f t="shared" si="7"/>
        <v>2.8</v>
      </c>
      <c r="G117" s="349"/>
      <c r="H117" s="350"/>
    </row>
    <row r="118" spans="1:8" ht="25.5" customHeight="1">
      <c r="A118" s="274">
        <v>3</v>
      </c>
      <c r="B118" s="307">
        <v>9092</v>
      </c>
      <c r="C118" s="307">
        <f t="shared" si="6"/>
        <v>25480</v>
      </c>
      <c r="D118" s="307">
        <v>12627</v>
      </c>
      <c r="E118" s="307">
        <v>12853</v>
      </c>
      <c r="F118" s="81">
        <f t="shared" si="7"/>
        <v>2.8</v>
      </c>
      <c r="G118" s="349"/>
      <c r="H118" s="350"/>
    </row>
    <row r="119" spans="1:8" ht="25.5" customHeight="1">
      <c r="A119" s="274">
        <v>4</v>
      </c>
      <c r="B119" s="307">
        <v>9132</v>
      </c>
      <c r="C119" s="307">
        <f t="shared" si="6"/>
        <v>25355</v>
      </c>
      <c r="D119" s="307">
        <v>12566</v>
      </c>
      <c r="E119" s="307">
        <v>12789</v>
      </c>
      <c r="F119" s="81">
        <f t="shared" si="7"/>
        <v>2.8</v>
      </c>
      <c r="G119" s="349"/>
      <c r="H119" s="350"/>
    </row>
    <row r="120" spans="1:8" ht="25.5" customHeight="1">
      <c r="A120" s="274">
        <v>5</v>
      </c>
      <c r="B120" s="307">
        <v>9191</v>
      </c>
      <c r="C120" s="307">
        <f t="shared" si="6"/>
        <v>25217</v>
      </c>
      <c r="D120" s="307">
        <v>12542</v>
      </c>
      <c r="E120" s="307">
        <v>12675</v>
      </c>
      <c r="F120" s="81">
        <f t="shared" si="7"/>
        <v>2.7</v>
      </c>
      <c r="G120" s="349"/>
      <c r="H120" s="350"/>
    </row>
    <row r="121" spans="1:8" ht="25.5" customHeight="1">
      <c r="A121" s="274">
        <v>6</v>
      </c>
      <c r="B121" s="307">
        <v>9219</v>
      </c>
      <c r="C121" s="307">
        <f t="shared" si="6"/>
        <v>25024</v>
      </c>
      <c r="D121" s="307">
        <v>12452</v>
      </c>
      <c r="E121" s="307">
        <v>12572</v>
      </c>
      <c r="F121" s="81">
        <f t="shared" si="7"/>
        <v>2.7</v>
      </c>
      <c r="G121" s="349"/>
      <c r="H121" s="350"/>
    </row>
    <row r="122" spans="1:8" s="353" customFormat="1" ht="12.75" customHeight="1">
      <c r="A122" s="417">
        <v>7</v>
      </c>
      <c r="B122" s="177">
        <v>8499</v>
      </c>
      <c r="C122" s="177">
        <f>D122+E122</f>
        <v>24716</v>
      </c>
      <c r="D122" s="177">
        <v>12256</v>
      </c>
      <c r="E122" s="177">
        <v>12460</v>
      </c>
      <c r="F122" s="178">
        <v>2.9</v>
      </c>
      <c r="G122" s="351"/>
      <c r="H122" s="352"/>
    </row>
    <row r="123" spans="1:8" ht="12.75" customHeight="1">
      <c r="A123" s="417"/>
      <c r="B123" s="305">
        <v>9268</v>
      </c>
      <c r="C123" s="305">
        <f t="shared" si="6"/>
        <v>24888</v>
      </c>
      <c r="D123" s="305">
        <v>12373</v>
      </c>
      <c r="E123" s="305">
        <v>12515</v>
      </c>
      <c r="F123" s="93">
        <f t="shared" si="7"/>
        <v>2.7</v>
      </c>
      <c r="G123" s="349"/>
      <c r="H123" s="350"/>
    </row>
    <row r="124" spans="1:8" ht="25.5" customHeight="1">
      <c r="A124" s="274">
        <v>8</v>
      </c>
      <c r="B124" s="307">
        <v>9345</v>
      </c>
      <c r="C124" s="307">
        <f t="shared" si="6"/>
        <v>24677</v>
      </c>
      <c r="D124" s="307">
        <v>12249</v>
      </c>
      <c r="E124" s="307">
        <v>12428</v>
      </c>
      <c r="F124" s="81">
        <f t="shared" si="7"/>
        <v>2.6</v>
      </c>
      <c r="G124" s="349"/>
      <c r="H124" s="350"/>
    </row>
    <row r="125" spans="1:8" ht="25.5" customHeight="1">
      <c r="A125" s="274">
        <v>9</v>
      </c>
      <c r="B125" s="307">
        <v>9406</v>
      </c>
      <c r="C125" s="307">
        <f t="shared" si="6"/>
        <v>24499</v>
      </c>
      <c r="D125" s="307">
        <v>12129</v>
      </c>
      <c r="E125" s="307">
        <v>12370</v>
      </c>
      <c r="F125" s="81">
        <f t="shared" si="7"/>
        <v>2.6</v>
      </c>
      <c r="G125" s="349"/>
      <c r="H125" s="350"/>
    </row>
    <row r="126" spans="1:8" ht="25.5" customHeight="1">
      <c r="A126" s="274">
        <v>10</v>
      </c>
      <c r="B126" s="307">
        <v>9454</v>
      </c>
      <c r="C126" s="307">
        <f t="shared" si="6"/>
        <v>24287</v>
      </c>
      <c r="D126" s="307">
        <v>12052</v>
      </c>
      <c r="E126" s="307">
        <v>12235</v>
      </c>
      <c r="F126" s="81">
        <f t="shared" si="7"/>
        <v>2.6</v>
      </c>
      <c r="G126" s="349"/>
      <c r="H126" s="350"/>
    </row>
    <row r="127" spans="1:8" ht="25.5" customHeight="1">
      <c r="A127" s="274">
        <v>11</v>
      </c>
      <c r="B127" s="307">
        <v>9536</v>
      </c>
      <c r="C127" s="307">
        <f t="shared" si="6"/>
        <v>24157</v>
      </c>
      <c r="D127" s="307">
        <v>12008</v>
      </c>
      <c r="E127" s="307">
        <v>12149</v>
      </c>
      <c r="F127" s="81">
        <f t="shared" si="7"/>
        <v>2.5</v>
      </c>
      <c r="G127" s="349"/>
      <c r="H127" s="350"/>
    </row>
    <row r="128" spans="1:8" s="353" customFormat="1" ht="12.75" customHeight="1">
      <c r="A128" s="417">
        <v>12</v>
      </c>
      <c r="B128" s="177">
        <v>8760</v>
      </c>
      <c r="C128" s="177">
        <f>D128+E128</f>
        <v>23905</v>
      </c>
      <c r="D128" s="177">
        <v>11790</v>
      </c>
      <c r="E128" s="177">
        <v>12115</v>
      </c>
      <c r="F128" s="178">
        <v>2.7</v>
      </c>
      <c r="G128" s="351"/>
      <c r="H128" s="352"/>
    </row>
    <row r="129" spans="1:8" ht="12.75" customHeight="1">
      <c r="A129" s="417"/>
      <c r="B129" s="305">
        <v>9600</v>
      </c>
      <c r="C129" s="305">
        <f t="shared" si="6"/>
        <v>24080</v>
      </c>
      <c r="D129" s="305">
        <v>11906</v>
      </c>
      <c r="E129" s="305">
        <v>12174</v>
      </c>
      <c r="F129" s="93">
        <v>2.5</v>
      </c>
      <c r="G129" s="349"/>
      <c r="H129" s="350"/>
    </row>
    <row r="130" spans="1:8" ht="25.5" customHeight="1">
      <c r="A130" s="274">
        <v>13</v>
      </c>
      <c r="B130" s="307">
        <v>9603</v>
      </c>
      <c r="C130" s="307">
        <f t="shared" si="6"/>
        <v>23818</v>
      </c>
      <c r="D130" s="307">
        <v>11742</v>
      </c>
      <c r="E130" s="307">
        <v>12076</v>
      </c>
      <c r="F130" s="81">
        <f>ROUND(C130/B130,1)</f>
        <v>2.5</v>
      </c>
      <c r="G130" s="349"/>
      <c r="H130" s="350"/>
    </row>
    <row r="131" spans="1:8" ht="25.5" customHeight="1">
      <c r="A131" s="274">
        <v>14</v>
      </c>
      <c r="B131" s="307">
        <v>9603</v>
      </c>
      <c r="C131" s="307">
        <f t="shared" si="6"/>
        <v>23558</v>
      </c>
      <c r="D131" s="307">
        <v>11602</v>
      </c>
      <c r="E131" s="307">
        <v>11956</v>
      </c>
      <c r="F131" s="81">
        <f>ROUND(C131/B131,1)</f>
        <v>2.5</v>
      </c>
      <c r="G131" s="349"/>
      <c r="H131" s="350"/>
    </row>
    <row r="132" spans="1:8" ht="25.5" customHeight="1">
      <c r="A132" s="274">
        <v>15</v>
      </c>
      <c r="B132" s="307">
        <v>9683</v>
      </c>
      <c r="C132" s="307">
        <f t="shared" si="6"/>
        <v>23436</v>
      </c>
      <c r="D132" s="307">
        <v>11494</v>
      </c>
      <c r="E132" s="307">
        <v>11942</v>
      </c>
      <c r="F132" s="81">
        <f>ROUND(C132/B132,1)</f>
        <v>2.4</v>
      </c>
      <c r="G132" s="349"/>
      <c r="H132" s="350"/>
    </row>
    <row r="133" spans="1:8" ht="25.5" customHeight="1">
      <c r="A133" s="274">
        <v>16</v>
      </c>
      <c r="B133" s="307">
        <v>9700</v>
      </c>
      <c r="C133" s="307">
        <f t="shared" si="6"/>
        <v>23175</v>
      </c>
      <c r="D133" s="307">
        <v>11326</v>
      </c>
      <c r="E133" s="307">
        <v>11849</v>
      </c>
      <c r="F133" s="81">
        <f>ROUND(C133/B133,1)</f>
        <v>2.4</v>
      </c>
      <c r="G133" s="349"/>
      <c r="H133" s="350"/>
    </row>
    <row r="134" spans="1:8" s="353" customFormat="1" ht="12.75" customHeight="1">
      <c r="A134" s="417">
        <v>17</v>
      </c>
      <c r="B134" s="177">
        <v>8883</v>
      </c>
      <c r="C134" s="177">
        <f t="shared" si="6"/>
        <v>22819</v>
      </c>
      <c r="D134" s="177">
        <v>11127</v>
      </c>
      <c r="E134" s="177">
        <v>11692</v>
      </c>
      <c r="F134" s="178">
        <v>2.6</v>
      </c>
      <c r="G134" s="351"/>
      <c r="H134" s="352"/>
    </row>
    <row r="135" spans="1:8" ht="12.75" customHeight="1">
      <c r="A135" s="417"/>
      <c r="B135" s="305">
        <v>9758</v>
      </c>
      <c r="C135" s="305">
        <f t="shared" si="6"/>
        <v>23059</v>
      </c>
      <c r="D135" s="305">
        <v>11242</v>
      </c>
      <c r="E135" s="305">
        <v>11817</v>
      </c>
      <c r="F135" s="93">
        <f>ROUND(C135/B135,1)</f>
        <v>2.4</v>
      </c>
      <c r="G135" s="349"/>
      <c r="H135" s="350"/>
    </row>
    <row r="136" spans="1:8" ht="25.5" customHeight="1">
      <c r="A136" s="274">
        <v>18</v>
      </c>
      <c r="B136" s="307">
        <v>9813</v>
      </c>
      <c r="C136" s="307">
        <f t="shared" si="6"/>
        <v>22844</v>
      </c>
      <c r="D136" s="307">
        <v>11137</v>
      </c>
      <c r="E136" s="307">
        <v>11707</v>
      </c>
      <c r="F136" s="81">
        <f>ROUND(C136/B136,1)</f>
        <v>2.2999999999999998</v>
      </c>
      <c r="G136" s="349"/>
      <c r="H136" s="350"/>
    </row>
    <row r="137" spans="1:8" ht="25.5" customHeight="1">
      <c r="A137" s="274">
        <v>19</v>
      </c>
      <c r="B137" s="307">
        <v>9811</v>
      </c>
      <c r="C137" s="307">
        <v>22509</v>
      </c>
      <c r="D137" s="307">
        <v>10939</v>
      </c>
      <c r="E137" s="307">
        <v>11570</v>
      </c>
      <c r="F137" s="81">
        <v>2.2999999999999998</v>
      </c>
      <c r="G137" s="349"/>
      <c r="H137" s="350"/>
    </row>
    <row r="138" spans="1:8" ht="25.5" customHeight="1">
      <c r="A138" s="277">
        <v>20</v>
      </c>
      <c r="B138" s="136">
        <v>9820</v>
      </c>
      <c r="C138" s="136">
        <v>22294</v>
      </c>
      <c r="D138" s="136">
        <v>10861</v>
      </c>
      <c r="E138" s="136">
        <v>11433</v>
      </c>
      <c r="F138" s="137">
        <f>ROUND(C138/B138,1)</f>
        <v>2.2999999999999998</v>
      </c>
      <c r="G138" s="349"/>
      <c r="H138" s="350"/>
    </row>
    <row r="139" spans="1:8" s="357" customFormat="1" ht="25.5" customHeight="1">
      <c r="A139" s="277">
        <v>21</v>
      </c>
      <c r="B139" s="136">
        <v>9812</v>
      </c>
      <c r="C139" s="136">
        <v>22079</v>
      </c>
      <c r="D139" s="136">
        <v>10734</v>
      </c>
      <c r="E139" s="136">
        <v>11345</v>
      </c>
      <c r="F139" s="137">
        <v>2.2999999999999998</v>
      </c>
      <c r="G139" s="355"/>
      <c r="H139" s="356"/>
    </row>
    <row r="140" spans="1:8" s="360" customFormat="1" ht="12.75" customHeight="1">
      <c r="A140" s="423">
        <v>22</v>
      </c>
      <c r="B140" s="177">
        <v>8725</v>
      </c>
      <c r="C140" s="177">
        <f t="shared" ref="C140:C142" si="8">D140+E140</f>
        <v>21575</v>
      </c>
      <c r="D140" s="177">
        <v>10456</v>
      </c>
      <c r="E140" s="177">
        <v>11119</v>
      </c>
      <c r="F140" s="178">
        <v>2.5</v>
      </c>
      <c r="G140" s="358"/>
      <c r="H140" s="359"/>
    </row>
    <row r="141" spans="1:8" s="357" customFormat="1" ht="12.75" customHeight="1">
      <c r="A141" s="423"/>
      <c r="B141" s="138">
        <v>9825</v>
      </c>
      <c r="C141" s="138">
        <f t="shared" si="8"/>
        <v>21896</v>
      </c>
      <c r="D141" s="138">
        <v>10639</v>
      </c>
      <c r="E141" s="138">
        <v>11257</v>
      </c>
      <c r="F141" s="139">
        <f>ROUND(C141/B141,1)</f>
        <v>2.2000000000000002</v>
      </c>
      <c r="G141" s="355"/>
      <c r="H141" s="356"/>
    </row>
    <row r="142" spans="1:8" s="357" customFormat="1" ht="25.5" customHeight="1">
      <c r="A142" s="277">
        <v>23</v>
      </c>
      <c r="B142" s="136">
        <v>9768</v>
      </c>
      <c r="C142" s="136">
        <f t="shared" si="8"/>
        <v>21541</v>
      </c>
      <c r="D142" s="136">
        <v>10437</v>
      </c>
      <c r="E142" s="136">
        <v>11104</v>
      </c>
      <c r="F142" s="137">
        <f>ROUND(C142/B142,1)</f>
        <v>2.2000000000000002</v>
      </c>
      <c r="G142" s="355"/>
      <c r="H142" s="356"/>
    </row>
    <row r="143" spans="1:8" s="357" customFormat="1" ht="25.5" customHeight="1">
      <c r="A143" s="274">
        <v>24</v>
      </c>
      <c r="B143" s="225">
        <v>9764</v>
      </c>
      <c r="C143" s="225">
        <v>21338</v>
      </c>
      <c r="D143" s="225">
        <v>10296</v>
      </c>
      <c r="E143" s="225">
        <v>11042</v>
      </c>
      <c r="F143" s="137">
        <f t="shared" ref="F143:F150" si="9">ROUND(C143/B143,1)</f>
        <v>2.2000000000000002</v>
      </c>
      <c r="G143" s="355"/>
      <c r="H143" s="356"/>
    </row>
    <row r="144" spans="1:8" s="357" customFormat="1" ht="25.5" customHeight="1" thickBot="1">
      <c r="A144" s="149">
        <v>25</v>
      </c>
      <c r="B144" s="150">
        <v>9730</v>
      </c>
      <c r="C144" s="150">
        <v>21047</v>
      </c>
      <c r="D144" s="150">
        <v>10162</v>
      </c>
      <c r="E144" s="150">
        <v>10885</v>
      </c>
      <c r="F144" s="231">
        <f t="shared" ref="F144" si="10">ROUND(C144/B144,1)</f>
        <v>2.2000000000000002</v>
      </c>
      <c r="G144" s="355"/>
      <c r="H144" s="356"/>
    </row>
    <row r="145" spans="1:8" s="357" customFormat="1" ht="25.5" customHeight="1">
      <c r="A145" s="262"/>
      <c r="B145" s="263"/>
      <c r="C145" s="263"/>
      <c r="D145" s="263"/>
      <c r="E145" s="263"/>
      <c r="F145" s="259"/>
      <c r="G145" s="355"/>
      <c r="H145" s="356"/>
    </row>
    <row r="146" spans="1:8" s="357" customFormat="1" ht="25.5" customHeight="1" thickBot="1">
      <c r="A146" s="257"/>
      <c r="B146" s="258"/>
      <c r="C146" s="355"/>
      <c r="D146" s="356"/>
    </row>
    <row r="147" spans="1:8" s="357" customFormat="1" ht="14.25" customHeight="1">
      <c r="A147" s="419" t="s">
        <v>0</v>
      </c>
      <c r="B147" s="412" t="s">
        <v>6</v>
      </c>
      <c r="C147" s="414" t="s">
        <v>2</v>
      </c>
      <c r="D147" s="414"/>
      <c r="E147" s="414"/>
      <c r="F147" s="299" t="s">
        <v>7</v>
      </c>
      <c r="G147" s="355"/>
      <c r="H147" s="356"/>
    </row>
    <row r="148" spans="1:8" s="357" customFormat="1" ht="13.5" customHeight="1">
      <c r="A148" s="420"/>
      <c r="B148" s="413"/>
      <c r="C148" s="284" t="s">
        <v>5</v>
      </c>
      <c r="D148" s="284" t="s">
        <v>3</v>
      </c>
      <c r="E148" s="284" t="s">
        <v>4</v>
      </c>
      <c r="F148" s="333" t="s">
        <v>8</v>
      </c>
      <c r="G148" s="355"/>
      <c r="H148" s="356"/>
    </row>
    <row r="149" spans="1:8" s="357" customFormat="1" ht="8.1" customHeight="1">
      <c r="A149" s="6"/>
      <c r="B149" s="280" t="s">
        <v>1</v>
      </c>
      <c r="C149" s="280" t="s">
        <v>1027</v>
      </c>
      <c r="D149" s="280" t="s">
        <v>1028</v>
      </c>
      <c r="E149" s="280" t="s">
        <v>1028</v>
      </c>
      <c r="F149" s="281" t="s">
        <v>616</v>
      </c>
      <c r="G149" s="355"/>
      <c r="H149" s="356"/>
    </row>
    <row r="150" spans="1:8" s="357" customFormat="1" ht="18.75" customHeight="1">
      <c r="A150" s="148" t="s">
        <v>963</v>
      </c>
      <c r="B150" s="138">
        <v>9730</v>
      </c>
      <c r="C150" s="138">
        <v>20902</v>
      </c>
      <c r="D150" s="138">
        <v>10070</v>
      </c>
      <c r="E150" s="138">
        <v>10832</v>
      </c>
      <c r="F150" s="139">
        <f t="shared" si="9"/>
        <v>2.1</v>
      </c>
      <c r="G150" s="355"/>
      <c r="H150" s="356"/>
    </row>
    <row r="151" spans="1:8" s="360" customFormat="1" ht="12.75" customHeight="1">
      <c r="A151" s="423">
        <v>27</v>
      </c>
      <c r="B151" s="177">
        <v>8626</v>
      </c>
      <c r="C151" s="177">
        <v>20296</v>
      </c>
      <c r="D151" s="177">
        <v>9763</v>
      </c>
      <c r="E151" s="177">
        <v>10533</v>
      </c>
      <c r="F151" s="178">
        <v>2.4</v>
      </c>
      <c r="G151" s="358"/>
      <c r="H151" s="359"/>
    </row>
    <row r="152" spans="1:8" s="357" customFormat="1" ht="12.75" customHeight="1">
      <c r="A152" s="423"/>
      <c r="B152" s="138">
        <v>9701</v>
      </c>
      <c r="C152" s="138">
        <v>20605</v>
      </c>
      <c r="D152" s="138">
        <v>9933</v>
      </c>
      <c r="E152" s="138">
        <v>10672</v>
      </c>
      <c r="F152" s="139">
        <f>ROUND(C152/B152,1)</f>
        <v>2.1</v>
      </c>
      <c r="G152" s="355"/>
      <c r="H152" s="356"/>
    </row>
    <row r="153" spans="1:8" s="357" customFormat="1" ht="25.5" customHeight="1">
      <c r="A153" s="277">
        <v>28</v>
      </c>
      <c r="B153" s="136">
        <v>9669</v>
      </c>
      <c r="C153" s="136">
        <v>20282</v>
      </c>
      <c r="D153" s="136">
        <v>9803</v>
      </c>
      <c r="E153" s="136">
        <v>10479</v>
      </c>
      <c r="F153" s="137">
        <f>ROUND(C153/B153,1)</f>
        <v>2.1</v>
      </c>
      <c r="G153" s="355"/>
      <c r="H153" s="356"/>
    </row>
    <row r="154" spans="1:8" s="357" customFormat="1" ht="25.5" customHeight="1" thickBot="1">
      <c r="A154" s="149">
        <v>29</v>
      </c>
      <c r="B154" s="150">
        <v>9629</v>
      </c>
      <c r="C154" s="150">
        <v>20025</v>
      </c>
      <c r="D154" s="150">
        <v>9684</v>
      </c>
      <c r="E154" s="150">
        <v>10341</v>
      </c>
      <c r="F154" s="231">
        <f>ROUND(C154/B154,1)</f>
        <v>2.1</v>
      </c>
      <c r="G154" s="355"/>
      <c r="H154" s="356"/>
    </row>
    <row r="155" spans="1:8" ht="18" customHeight="1">
      <c r="A155" s="153" t="s">
        <v>472</v>
      </c>
      <c r="B155" s="288"/>
      <c r="C155" s="288"/>
      <c r="D155" s="288"/>
      <c r="E155" s="288"/>
      <c r="F155" s="288"/>
      <c r="G155" s="288"/>
    </row>
    <row r="156" spans="1:8" ht="18" customHeight="1">
      <c r="A156" s="153" t="s">
        <v>470</v>
      </c>
      <c r="B156" s="153"/>
      <c r="C156" s="153"/>
      <c r="D156" s="153"/>
      <c r="E156" s="153"/>
      <c r="F156" s="153"/>
      <c r="G156" s="153"/>
    </row>
    <row r="157" spans="1:8" ht="18" customHeight="1">
      <c r="A157" s="153" t="s">
        <v>473</v>
      </c>
      <c r="B157" s="153"/>
      <c r="C157" s="153"/>
      <c r="D157" s="153"/>
      <c r="E157" s="153"/>
      <c r="F157" s="153"/>
      <c r="G157" s="153"/>
    </row>
    <row r="158" spans="1:8" ht="18" customHeight="1">
      <c r="A158" s="153" t="s">
        <v>471</v>
      </c>
      <c r="B158" s="288"/>
      <c r="C158" s="288"/>
      <c r="D158" s="288"/>
      <c r="E158" s="288"/>
      <c r="F158" s="288"/>
    </row>
    <row r="159" spans="1:8" ht="18" customHeight="1">
      <c r="A159" s="153" t="s">
        <v>910</v>
      </c>
      <c r="B159" s="288"/>
      <c r="C159" s="288"/>
      <c r="D159" s="288"/>
      <c r="E159" s="288"/>
      <c r="F159" s="288"/>
    </row>
    <row r="160" spans="1:8" ht="18" customHeight="1">
      <c r="A160" s="415" t="s">
        <v>908</v>
      </c>
      <c r="B160" s="415"/>
      <c r="C160" s="415"/>
      <c r="D160" s="415"/>
      <c r="E160" s="415"/>
      <c r="F160" s="415"/>
    </row>
    <row r="169" spans="1:7">
      <c r="G169" s="288"/>
    </row>
    <row r="170" spans="1:7">
      <c r="A170" s="288"/>
      <c r="B170" s="288"/>
      <c r="C170" s="288"/>
      <c r="D170" s="288"/>
      <c r="E170" s="288"/>
      <c r="F170" s="288"/>
      <c r="G170" s="153"/>
    </row>
    <row r="171" spans="1:7">
      <c r="A171" s="153"/>
      <c r="B171" s="153"/>
      <c r="C171" s="153"/>
      <c r="D171" s="153"/>
      <c r="E171" s="153"/>
      <c r="F171" s="153"/>
      <c r="G171" s="153"/>
    </row>
    <row r="172" spans="1:7">
      <c r="A172" s="153"/>
      <c r="B172" s="153"/>
      <c r="C172" s="153"/>
      <c r="D172" s="153"/>
      <c r="E172" s="153"/>
      <c r="F172" s="153"/>
      <c r="G172" s="288"/>
    </row>
    <row r="173" spans="1:7">
      <c r="A173" s="288"/>
      <c r="B173" s="288"/>
      <c r="C173" s="288"/>
      <c r="D173" s="288"/>
      <c r="E173" s="288"/>
      <c r="F173" s="288"/>
      <c r="G173" s="288"/>
    </row>
    <row r="174" spans="1:7">
      <c r="A174" s="288"/>
      <c r="B174" s="288"/>
      <c r="C174" s="288"/>
      <c r="D174" s="288"/>
      <c r="E174" s="288"/>
      <c r="F174" s="288"/>
      <c r="G174" s="8"/>
    </row>
    <row r="175" spans="1:7">
      <c r="A175" s="8"/>
      <c r="B175" s="8"/>
      <c r="C175" s="8"/>
      <c r="D175" s="8"/>
      <c r="E175" s="8"/>
      <c r="F175" s="8"/>
    </row>
  </sheetData>
  <mergeCells count="30">
    <mergeCell ref="A151:A152"/>
    <mergeCell ref="A140:A141"/>
    <mergeCell ref="A116:A117"/>
    <mergeCell ref="A134:A135"/>
    <mergeCell ref="A128:A129"/>
    <mergeCell ref="A122:A123"/>
    <mergeCell ref="A147:A148"/>
    <mergeCell ref="A93:A94"/>
    <mergeCell ref="A99:A100"/>
    <mergeCell ref="A64:A65"/>
    <mergeCell ref="A75:A76"/>
    <mergeCell ref="A81:A82"/>
    <mergeCell ref="A87:A88"/>
    <mergeCell ref="A70:A71"/>
    <mergeCell ref="B147:B148"/>
    <mergeCell ref="C147:E147"/>
    <mergeCell ref="A160:F160"/>
    <mergeCell ref="A1:D1"/>
    <mergeCell ref="A105:A106"/>
    <mergeCell ref="A3:A4"/>
    <mergeCell ref="B3:B4"/>
    <mergeCell ref="C36:E36"/>
    <mergeCell ref="A36:A37"/>
    <mergeCell ref="B36:B37"/>
    <mergeCell ref="C3:E3"/>
    <mergeCell ref="C109:E109"/>
    <mergeCell ref="C70:E70"/>
    <mergeCell ref="B70:B71"/>
    <mergeCell ref="A109:A110"/>
    <mergeCell ref="B109:B110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useFirstPageNumber="1" r:id="rId1"/>
  <headerFooter alignWithMargins="0">
    <oddFooter>&amp;C&amp;"ＭＳ 明朝,標準"- &amp;P -</oddFooter>
  </headerFooter>
  <rowBreaks count="4" manualBreakCount="4">
    <brk id="33" max="5" man="1"/>
    <brk id="67" max="5" man="1"/>
    <brk id="106" max="5" man="1"/>
    <brk id="1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view="pageBreakPreview" zoomScaleNormal="100" zoomScaleSheetLayoutView="100" workbookViewId="0">
      <selection activeCell="C18" sqref="C18"/>
    </sheetView>
  </sheetViews>
  <sheetFormatPr defaultRowHeight="13.5"/>
  <cols>
    <col min="1" max="1" width="14.125" style="348" bestFit="1" customWidth="1"/>
    <col min="2" max="3" width="11.625" style="348" customWidth="1"/>
    <col min="4" max="4" width="11.375" style="348" customWidth="1"/>
    <col min="5" max="5" width="11.25" style="348" customWidth="1"/>
    <col min="6" max="6" width="11.625" style="348" customWidth="1"/>
    <col min="7" max="7" width="0.875" style="348" customWidth="1"/>
    <col min="8" max="8" width="11.625" style="348" customWidth="1"/>
    <col min="9" max="9" width="0.875" style="348" customWidth="1"/>
    <col min="10" max="10" width="9.25" style="348" bestFit="1" customWidth="1"/>
    <col min="11" max="11" width="9.625" style="348" bestFit="1" customWidth="1"/>
    <col min="12" max="16384" width="9" style="348"/>
  </cols>
  <sheetData>
    <row r="1" spans="1:11" ht="23.1" customHeight="1">
      <c r="A1" s="416" t="s">
        <v>475</v>
      </c>
      <c r="B1" s="416"/>
      <c r="C1" s="416"/>
      <c r="D1" s="416"/>
      <c r="E1" s="273"/>
      <c r="F1" s="347"/>
      <c r="G1" s="347"/>
      <c r="H1" s="347"/>
    </row>
    <row r="2" spans="1:11" ht="23.1" customHeight="1">
      <c r="A2" s="424" t="s">
        <v>476</v>
      </c>
      <c r="B2" s="424"/>
      <c r="C2" s="424"/>
      <c r="D2" s="424"/>
      <c r="E2" s="278"/>
      <c r="F2" s="347"/>
      <c r="G2" s="347"/>
      <c r="H2" s="347"/>
    </row>
    <row r="3" spans="1:11" ht="23.1" customHeight="1" thickBot="1">
      <c r="A3" s="8"/>
      <c r="B3" s="8"/>
      <c r="C3" s="8"/>
      <c r="D3" s="8"/>
      <c r="E3" s="425" t="s">
        <v>477</v>
      </c>
      <c r="F3" s="426"/>
      <c r="G3" s="426"/>
      <c r="H3" s="426"/>
      <c r="I3" s="426"/>
    </row>
    <row r="4" spans="1:11" ht="14.25" customHeight="1">
      <c r="A4" s="435" t="s">
        <v>18</v>
      </c>
      <c r="B4" s="414" t="s">
        <v>6</v>
      </c>
      <c r="C4" s="414" t="s">
        <v>13</v>
      </c>
      <c r="D4" s="414"/>
      <c r="E4" s="414"/>
      <c r="F4" s="429" t="s">
        <v>12</v>
      </c>
      <c r="G4" s="430"/>
      <c r="H4" s="430"/>
      <c r="I4" s="431"/>
    </row>
    <row r="5" spans="1:11" ht="13.5" customHeight="1">
      <c r="A5" s="436"/>
      <c r="B5" s="437"/>
      <c r="C5" s="284" t="s">
        <v>17</v>
      </c>
      <c r="D5" s="284" t="s">
        <v>263</v>
      </c>
      <c r="E5" s="284" t="s">
        <v>253</v>
      </c>
      <c r="F5" s="432" t="s">
        <v>14</v>
      </c>
      <c r="G5" s="433"/>
      <c r="H5" s="432" t="s">
        <v>15</v>
      </c>
      <c r="I5" s="434"/>
    </row>
    <row r="6" spans="1:11" ht="8.1" customHeight="1">
      <c r="A6" s="6"/>
      <c r="B6" s="280" t="s">
        <v>1</v>
      </c>
      <c r="C6" s="280" t="s">
        <v>616</v>
      </c>
      <c r="D6" s="280" t="s">
        <v>616</v>
      </c>
      <c r="E6" s="280" t="s">
        <v>616</v>
      </c>
      <c r="F6" s="427" t="s">
        <v>1029</v>
      </c>
      <c r="G6" s="427"/>
      <c r="H6" s="427" t="s">
        <v>1029</v>
      </c>
      <c r="I6" s="428"/>
    </row>
    <row r="7" spans="1:11" ht="33" customHeight="1">
      <c r="A7" s="236" t="s">
        <v>290</v>
      </c>
      <c r="B7" s="48">
        <v>2122</v>
      </c>
      <c r="C7" s="48">
        <f>D7+E7</f>
        <v>11110</v>
      </c>
      <c r="D7" s="48">
        <v>5811</v>
      </c>
      <c r="E7" s="48">
        <v>5299</v>
      </c>
      <c r="F7" s="74" t="s">
        <v>10</v>
      </c>
      <c r="G7" s="75"/>
      <c r="H7" s="74" t="s">
        <v>11</v>
      </c>
      <c r="I7" s="361"/>
      <c r="J7" s="349"/>
      <c r="K7" s="362" t="s">
        <v>595</v>
      </c>
    </row>
    <row r="8" spans="1:11" ht="33" customHeight="1">
      <c r="A8" s="274" t="s">
        <v>291</v>
      </c>
      <c r="B8" s="73">
        <v>2014</v>
      </c>
      <c r="C8" s="73">
        <f t="shared" ref="C8:C25" si="0">D8+E8</f>
        <v>10900</v>
      </c>
      <c r="D8" s="73">
        <v>5466</v>
      </c>
      <c r="E8" s="73">
        <v>5434</v>
      </c>
      <c r="F8" s="76">
        <f t="shared" ref="F8:F24" si="1">(B8/B7-1)*100</f>
        <v>-5.0895381715362902</v>
      </c>
      <c r="G8" s="77"/>
      <c r="H8" s="76">
        <f t="shared" ref="H8:H24" si="2">(C8/C7-1)*100</f>
        <v>-1.8901890189018888</v>
      </c>
      <c r="I8" s="363"/>
      <c r="J8" s="349"/>
      <c r="K8" s="362" t="s">
        <v>580</v>
      </c>
    </row>
    <row r="9" spans="1:11" ht="33" customHeight="1">
      <c r="A9" s="274" t="s">
        <v>292</v>
      </c>
      <c r="B9" s="73">
        <v>2238</v>
      </c>
      <c r="C9" s="73">
        <f t="shared" si="0"/>
        <v>13016</v>
      </c>
      <c r="D9" s="73">
        <v>6729</v>
      </c>
      <c r="E9" s="73">
        <v>6287</v>
      </c>
      <c r="F9" s="78">
        <f t="shared" si="1"/>
        <v>11.122144985104265</v>
      </c>
      <c r="G9" s="79"/>
      <c r="H9" s="78">
        <f t="shared" si="2"/>
        <v>19.412844036697251</v>
      </c>
      <c r="I9" s="363"/>
      <c r="J9" s="349"/>
      <c r="K9" s="362" t="s">
        <v>596</v>
      </c>
    </row>
    <row r="10" spans="1:11" ht="33" customHeight="1">
      <c r="A10" s="274" t="s">
        <v>293</v>
      </c>
      <c r="B10" s="73">
        <v>2564</v>
      </c>
      <c r="C10" s="73">
        <f t="shared" si="0"/>
        <v>14739</v>
      </c>
      <c r="D10" s="73">
        <v>7597</v>
      </c>
      <c r="E10" s="73">
        <v>7142</v>
      </c>
      <c r="F10" s="78">
        <f t="shared" si="1"/>
        <v>14.566577301161754</v>
      </c>
      <c r="G10" s="79"/>
      <c r="H10" s="78">
        <f t="shared" si="2"/>
        <v>13.237553779963118</v>
      </c>
      <c r="I10" s="363"/>
      <c r="J10" s="349"/>
      <c r="K10" s="362" t="s">
        <v>581</v>
      </c>
    </row>
    <row r="11" spans="1:11" ht="33" customHeight="1">
      <c r="A11" s="274" t="s">
        <v>294</v>
      </c>
      <c r="B11" s="73">
        <v>2692</v>
      </c>
      <c r="C11" s="73">
        <f t="shared" si="0"/>
        <v>17041</v>
      </c>
      <c r="D11" s="73">
        <v>9098</v>
      </c>
      <c r="E11" s="73">
        <v>7943</v>
      </c>
      <c r="F11" s="78">
        <f t="shared" si="1"/>
        <v>4.9921996879875197</v>
      </c>
      <c r="G11" s="79"/>
      <c r="H11" s="78">
        <f t="shared" si="2"/>
        <v>15.618427301716542</v>
      </c>
      <c r="I11" s="363"/>
      <c r="J11" s="349"/>
      <c r="K11" s="362" t="s">
        <v>582</v>
      </c>
    </row>
    <row r="12" spans="1:11" ht="33" customHeight="1">
      <c r="A12" s="274" t="s">
        <v>295</v>
      </c>
      <c r="B12" s="73">
        <v>3556</v>
      </c>
      <c r="C12" s="73">
        <f t="shared" si="0"/>
        <v>19820</v>
      </c>
      <c r="D12" s="73">
        <v>9773</v>
      </c>
      <c r="E12" s="73">
        <v>10047</v>
      </c>
      <c r="F12" s="78">
        <f t="shared" si="1"/>
        <v>32.095096582466567</v>
      </c>
      <c r="G12" s="79"/>
      <c r="H12" s="78">
        <f t="shared" si="2"/>
        <v>16.307728419693678</v>
      </c>
      <c r="I12" s="363"/>
      <c r="J12" s="349"/>
      <c r="K12" s="362" t="s">
        <v>583</v>
      </c>
    </row>
    <row r="13" spans="1:11" ht="33" customHeight="1">
      <c r="A13" s="274" t="s">
        <v>296</v>
      </c>
      <c r="B13" s="73">
        <v>3711</v>
      </c>
      <c r="C13" s="73">
        <f t="shared" si="0"/>
        <v>21104</v>
      </c>
      <c r="D13" s="73">
        <v>10578</v>
      </c>
      <c r="E13" s="73">
        <v>10526</v>
      </c>
      <c r="F13" s="78">
        <f t="shared" si="1"/>
        <v>4.3588301462317292</v>
      </c>
      <c r="G13" s="79"/>
      <c r="H13" s="78">
        <f t="shared" si="2"/>
        <v>6.47830474268416</v>
      </c>
      <c r="I13" s="363"/>
      <c r="J13" s="349"/>
      <c r="K13" s="362" t="s">
        <v>584</v>
      </c>
    </row>
    <row r="14" spans="1:11" ht="33" customHeight="1">
      <c r="A14" s="274" t="s">
        <v>297</v>
      </c>
      <c r="B14" s="73">
        <v>4233</v>
      </c>
      <c r="C14" s="73">
        <f t="shared" si="0"/>
        <v>24772</v>
      </c>
      <c r="D14" s="73">
        <v>13247</v>
      </c>
      <c r="E14" s="73">
        <v>11525</v>
      </c>
      <c r="F14" s="78">
        <f t="shared" si="1"/>
        <v>14.066289409862565</v>
      </c>
      <c r="G14" s="79"/>
      <c r="H14" s="78">
        <f t="shared" si="2"/>
        <v>17.380591357088694</v>
      </c>
      <c r="I14" s="363"/>
      <c r="J14" s="349"/>
      <c r="K14" s="362" t="s">
        <v>585</v>
      </c>
    </row>
    <row r="15" spans="1:11" ht="33" customHeight="1">
      <c r="A15" s="274" t="s">
        <v>298</v>
      </c>
      <c r="B15" s="73">
        <v>5321</v>
      </c>
      <c r="C15" s="73">
        <f t="shared" si="0"/>
        <v>26207</v>
      </c>
      <c r="D15" s="73">
        <v>13638</v>
      </c>
      <c r="E15" s="73">
        <v>12569</v>
      </c>
      <c r="F15" s="78">
        <f t="shared" si="1"/>
        <v>25.702811244979927</v>
      </c>
      <c r="G15" s="79"/>
      <c r="H15" s="78">
        <f t="shared" si="2"/>
        <v>5.7928306152107201</v>
      </c>
      <c r="I15" s="363"/>
      <c r="J15" s="349"/>
      <c r="K15" s="362" t="s">
        <v>586</v>
      </c>
    </row>
    <row r="16" spans="1:11" ht="33" customHeight="1">
      <c r="A16" s="274" t="s">
        <v>299</v>
      </c>
      <c r="B16" s="73">
        <v>6294</v>
      </c>
      <c r="C16" s="73">
        <f t="shared" si="0"/>
        <v>26133</v>
      </c>
      <c r="D16" s="73">
        <v>13204</v>
      </c>
      <c r="E16" s="73">
        <v>12929</v>
      </c>
      <c r="F16" s="78">
        <f t="shared" si="1"/>
        <v>18.28603645931215</v>
      </c>
      <c r="G16" s="79"/>
      <c r="H16" s="78">
        <f t="shared" si="2"/>
        <v>-0.28236730644484176</v>
      </c>
      <c r="I16" s="363"/>
      <c r="J16" s="349"/>
      <c r="K16" s="362" t="s">
        <v>587</v>
      </c>
    </row>
    <row r="17" spans="1:11" ht="33" customHeight="1">
      <c r="A17" s="274" t="s">
        <v>300</v>
      </c>
      <c r="B17" s="73">
        <v>6855</v>
      </c>
      <c r="C17" s="73">
        <f t="shared" si="0"/>
        <v>25916</v>
      </c>
      <c r="D17" s="73">
        <v>13039</v>
      </c>
      <c r="E17" s="73">
        <v>12877</v>
      </c>
      <c r="F17" s="78">
        <f t="shared" si="1"/>
        <v>8.913250714966626</v>
      </c>
      <c r="G17" s="79"/>
      <c r="H17" s="78">
        <f t="shared" si="2"/>
        <v>-0.83036773428232236</v>
      </c>
      <c r="I17" s="363"/>
      <c r="J17" s="349"/>
      <c r="K17" s="362" t="s">
        <v>588</v>
      </c>
    </row>
    <row r="18" spans="1:11" ht="33" customHeight="1">
      <c r="A18" s="274" t="s">
        <v>301</v>
      </c>
      <c r="B18" s="73">
        <v>7464</v>
      </c>
      <c r="C18" s="73">
        <f t="shared" si="0"/>
        <v>25853</v>
      </c>
      <c r="D18" s="73">
        <v>12964</v>
      </c>
      <c r="E18" s="73">
        <v>12889</v>
      </c>
      <c r="F18" s="78">
        <f t="shared" si="1"/>
        <v>8.8840262582056795</v>
      </c>
      <c r="G18" s="79"/>
      <c r="H18" s="78">
        <f t="shared" si="2"/>
        <v>-0.24309306991819879</v>
      </c>
      <c r="I18" s="363"/>
      <c r="J18" s="349"/>
      <c r="K18" s="362" t="s">
        <v>589</v>
      </c>
    </row>
    <row r="19" spans="1:11" ht="33" customHeight="1">
      <c r="A19" s="274" t="s">
        <v>302</v>
      </c>
      <c r="B19" s="73">
        <v>7969</v>
      </c>
      <c r="C19" s="73">
        <f t="shared" si="0"/>
        <v>26534</v>
      </c>
      <c r="D19" s="73">
        <v>13427</v>
      </c>
      <c r="E19" s="73">
        <v>13107</v>
      </c>
      <c r="F19" s="78">
        <f t="shared" si="1"/>
        <v>6.7658092175777007</v>
      </c>
      <c r="G19" s="79"/>
      <c r="H19" s="78">
        <f t="shared" si="2"/>
        <v>2.6341236993772554</v>
      </c>
      <c r="I19" s="363"/>
      <c r="J19" s="349"/>
      <c r="K19" s="362" t="s">
        <v>590</v>
      </c>
    </row>
    <row r="20" spans="1:11" ht="33" customHeight="1">
      <c r="A20" s="274" t="s">
        <v>303</v>
      </c>
      <c r="B20" s="73">
        <v>8089</v>
      </c>
      <c r="C20" s="73">
        <f t="shared" si="0"/>
        <v>26686</v>
      </c>
      <c r="D20" s="73">
        <v>13405</v>
      </c>
      <c r="E20" s="73">
        <v>13281</v>
      </c>
      <c r="F20" s="78">
        <f t="shared" si="1"/>
        <v>1.5058351110553314</v>
      </c>
      <c r="G20" s="79"/>
      <c r="H20" s="78">
        <f t="shared" si="2"/>
        <v>0.57284992839374826</v>
      </c>
      <c r="I20" s="363"/>
      <c r="J20" s="349"/>
      <c r="K20" s="362" t="s">
        <v>591</v>
      </c>
    </row>
    <row r="21" spans="1:11" ht="33" customHeight="1">
      <c r="A21" s="274" t="s">
        <v>304</v>
      </c>
      <c r="B21" s="73">
        <v>8280</v>
      </c>
      <c r="C21" s="73">
        <f t="shared" si="0"/>
        <v>25680</v>
      </c>
      <c r="D21" s="73">
        <v>12768</v>
      </c>
      <c r="E21" s="73">
        <v>12912</v>
      </c>
      <c r="F21" s="78">
        <f t="shared" si="1"/>
        <v>2.361231301767841</v>
      </c>
      <c r="G21" s="79"/>
      <c r="H21" s="78">
        <f t="shared" si="2"/>
        <v>-3.7697669189837413</v>
      </c>
      <c r="I21" s="363"/>
      <c r="J21" s="349"/>
      <c r="K21" s="362" t="s">
        <v>597</v>
      </c>
    </row>
    <row r="22" spans="1:11" ht="33" customHeight="1">
      <c r="A22" s="274" t="s">
        <v>305</v>
      </c>
      <c r="B22" s="73">
        <v>8499</v>
      </c>
      <c r="C22" s="73">
        <f t="shared" si="0"/>
        <v>24716</v>
      </c>
      <c r="D22" s="73">
        <v>12256</v>
      </c>
      <c r="E22" s="73">
        <v>12460</v>
      </c>
      <c r="F22" s="78">
        <f t="shared" si="1"/>
        <v>2.6449275362318891</v>
      </c>
      <c r="G22" s="79"/>
      <c r="H22" s="78">
        <f t="shared" si="2"/>
        <v>-3.753894080996889</v>
      </c>
      <c r="I22" s="363"/>
      <c r="J22" s="349"/>
      <c r="K22" s="362" t="s">
        <v>598</v>
      </c>
    </row>
    <row r="23" spans="1:11" ht="33" customHeight="1">
      <c r="A23" s="274" t="s">
        <v>306</v>
      </c>
      <c r="B23" s="73">
        <v>8760</v>
      </c>
      <c r="C23" s="73">
        <f t="shared" si="0"/>
        <v>23905</v>
      </c>
      <c r="D23" s="73">
        <v>11790</v>
      </c>
      <c r="E23" s="73">
        <v>12115</v>
      </c>
      <c r="F23" s="78">
        <f t="shared" si="1"/>
        <v>3.0709495234733541</v>
      </c>
      <c r="G23" s="79"/>
      <c r="H23" s="78">
        <f t="shared" si="2"/>
        <v>-3.2812752872633077</v>
      </c>
      <c r="I23" s="363"/>
      <c r="J23" s="349"/>
      <c r="K23" s="362" t="s">
        <v>592</v>
      </c>
    </row>
    <row r="24" spans="1:11" ht="33" customHeight="1">
      <c r="A24" s="274" t="s">
        <v>579</v>
      </c>
      <c r="B24" s="73">
        <v>8883</v>
      </c>
      <c r="C24" s="73">
        <f t="shared" si="0"/>
        <v>22819</v>
      </c>
      <c r="D24" s="73">
        <v>11127</v>
      </c>
      <c r="E24" s="73">
        <v>11692</v>
      </c>
      <c r="F24" s="78">
        <f t="shared" si="1"/>
        <v>1.4041095890410915</v>
      </c>
      <c r="G24" s="79"/>
      <c r="H24" s="78">
        <f t="shared" si="2"/>
        <v>-4.5429826396151451</v>
      </c>
      <c r="I24" s="363"/>
      <c r="J24" s="349"/>
      <c r="K24" s="362" t="s">
        <v>593</v>
      </c>
    </row>
    <row r="25" spans="1:11" ht="33" customHeight="1">
      <c r="A25" s="274" t="s">
        <v>295</v>
      </c>
      <c r="B25" s="232">
        <v>8725</v>
      </c>
      <c r="C25" s="232">
        <f t="shared" si="0"/>
        <v>21575</v>
      </c>
      <c r="D25" s="232">
        <v>10456</v>
      </c>
      <c r="E25" s="232">
        <v>11119</v>
      </c>
      <c r="F25" s="233">
        <f>(B25/B24-1)*100</f>
        <v>-1.7786783744230594</v>
      </c>
      <c r="G25" s="234"/>
      <c r="H25" s="233">
        <f>(C25/C24-1)*100</f>
        <v>-5.4515973530829598</v>
      </c>
      <c r="I25" s="363"/>
      <c r="J25" s="349"/>
      <c r="K25" s="362" t="s">
        <v>933</v>
      </c>
    </row>
    <row r="26" spans="1:11" ht="33" customHeight="1" thickBot="1">
      <c r="A26" s="275" t="s">
        <v>918</v>
      </c>
      <c r="B26" s="130">
        <v>8626</v>
      </c>
      <c r="C26" s="130">
        <v>20296</v>
      </c>
      <c r="D26" s="130">
        <v>9763</v>
      </c>
      <c r="E26" s="130">
        <v>10533</v>
      </c>
      <c r="F26" s="131">
        <f>(B26/B25-1)*100</f>
        <v>-1.1346704871060154</v>
      </c>
      <c r="G26" s="132"/>
      <c r="H26" s="131">
        <f>(C26/C25-1)*100</f>
        <v>-5.9281575898030177</v>
      </c>
      <c r="I26" s="364"/>
      <c r="J26" s="349"/>
      <c r="K26" s="362" t="s">
        <v>934</v>
      </c>
    </row>
    <row r="27" spans="1:11" ht="33" customHeight="1">
      <c r="H27" s="365" t="s">
        <v>1024</v>
      </c>
    </row>
  </sheetData>
  <mergeCells count="11">
    <mergeCell ref="C4:E4"/>
    <mergeCell ref="A1:D1"/>
    <mergeCell ref="A2:D2"/>
    <mergeCell ref="E3:I3"/>
    <mergeCell ref="F6:G6"/>
    <mergeCell ref="H6:I6"/>
    <mergeCell ref="F4:I4"/>
    <mergeCell ref="F5:G5"/>
    <mergeCell ref="H5:I5"/>
    <mergeCell ref="A4:A5"/>
    <mergeCell ref="B4:B5"/>
  </mergeCells>
  <phoneticPr fontId="4"/>
  <pageMargins left="0.78740157480314965" right="0.78740157480314965" top="0.78740157480314965" bottom="0.59055118110236227" header="0.51181102362204722" footer="0.31496062992125984"/>
  <pageSetup paperSize="9" firstPageNumber="12" orientation="portrait" useFirstPageNumber="1" r:id="rId1"/>
  <headerFooter alignWithMargins="0">
    <oddFooter>&amp;C&amp;"ＭＳ 明朝,標準"-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view="pageBreakPreview" topLeftCell="A31" zoomScaleNormal="100" zoomScaleSheetLayoutView="100" workbookViewId="0">
      <selection activeCell="F46" sqref="F46:G46"/>
    </sheetView>
  </sheetViews>
  <sheetFormatPr defaultRowHeight="13.5"/>
  <cols>
    <col min="1" max="1" width="13.625" style="348" customWidth="1"/>
    <col min="2" max="9" width="9.125" style="348" customWidth="1"/>
    <col min="10" max="16384" width="9" style="348"/>
  </cols>
  <sheetData>
    <row r="2" spans="1:8">
      <c r="A2" s="440" t="s">
        <v>478</v>
      </c>
      <c r="B2" s="440"/>
      <c r="C2" s="440"/>
      <c r="D2" s="440"/>
      <c r="E2" s="440"/>
      <c r="F2" s="440"/>
      <c r="G2" s="440"/>
      <c r="H2" s="288"/>
    </row>
    <row r="27" spans="1:9" ht="21.75" customHeight="1"/>
    <row r="28" spans="1:9" ht="23.1" customHeight="1">
      <c r="A28" s="424" t="s">
        <v>479</v>
      </c>
      <c r="B28" s="424"/>
      <c r="C28" s="424"/>
      <c r="D28" s="424"/>
      <c r="E28" s="424"/>
      <c r="F28" s="424"/>
      <c r="G28" s="278"/>
      <c r="H28" s="347"/>
      <c r="I28" s="347"/>
    </row>
    <row r="29" spans="1:9" ht="23.1" customHeight="1" thickBot="1">
      <c r="A29" s="8"/>
      <c r="B29" s="8"/>
      <c r="C29" s="8"/>
      <c r="D29" s="8"/>
      <c r="E29" s="425" t="s">
        <v>481</v>
      </c>
      <c r="F29" s="425"/>
      <c r="G29" s="425"/>
      <c r="H29" s="425"/>
      <c r="I29" s="425"/>
    </row>
    <row r="30" spans="1:9" ht="14.25" customHeight="1">
      <c r="A30" s="443" t="s">
        <v>313</v>
      </c>
      <c r="B30" s="414" t="s">
        <v>19</v>
      </c>
      <c r="C30" s="414"/>
      <c r="D30" s="441" t="s">
        <v>20</v>
      </c>
      <c r="E30" s="441"/>
      <c r="F30" s="441" t="s">
        <v>22</v>
      </c>
      <c r="G30" s="441"/>
      <c r="H30" s="441" t="s">
        <v>24</v>
      </c>
      <c r="I30" s="442"/>
    </row>
    <row r="31" spans="1:9" ht="13.5" customHeight="1">
      <c r="A31" s="444"/>
      <c r="B31" s="437"/>
      <c r="C31" s="437"/>
      <c r="D31" s="438" t="s">
        <v>21</v>
      </c>
      <c r="E31" s="438"/>
      <c r="F31" s="438" t="s">
        <v>23</v>
      </c>
      <c r="G31" s="438"/>
      <c r="H31" s="438" t="s">
        <v>25</v>
      </c>
      <c r="I31" s="439"/>
    </row>
    <row r="32" spans="1:9" ht="13.5" customHeight="1">
      <c r="A32" s="445"/>
      <c r="B32" s="284" t="s">
        <v>315</v>
      </c>
      <c r="C32" s="284" t="s">
        <v>314</v>
      </c>
      <c r="D32" s="284" t="s">
        <v>315</v>
      </c>
      <c r="E32" s="284" t="s">
        <v>314</v>
      </c>
      <c r="F32" s="284" t="s">
        <v>315</v>
      </c>
      <c r="G32" s="284" t="s">
        <v>314</v>
      </c>
      <c r="H32" s="284" t="s">
        <v>315</v>
      </c>
      <c r="I32" s="333" t="s">
        <v>314</v>
      </c>
    </row>
    <row r="33" spans="1:10" ht="8.1" customHeight="1">
      <c r="A33" s="6"/>
      <c r="B33" s="280" t="s">
        <v>26</v>
      </c>
      <c r="C33" s="280" t="s">
        <v>1030</v>
      </c>
      <c r="D33" s="280" t="s">
        <v>623</v>
      </c>
      <c r="E33" s="280" t="s">
        <v>623</v>
      </c>
      <c r="F33" s="280" t="s">
        <v>623</v>
      </c>
      <c r="G33" s="280" t="s">
        <v>623</v>
      </c>
      <c r="H33" s="280" t="s">
        <v>623</v>
      </c>
      <c r="I33" s="281" t="s">
        <v>623</v>
      </c>
    </row>
    <row r="34" spans="1:10" ht="24" customHeight="1">
      <c r="A34" s="236" t="s">
        <v>307</v>
      </c>
      <c r="B34" s="305">
        <f>D34+F34+H34</f>
        <v>24772</v>
      </c>
      <c r="C34" s="305">
        <f>E34+G34+I34</f>
        <v>13247</v>
      </c>
      <c r="D34" s="305">
        <v>8685</v>
      </c>
      <c r="E34" s="305">
        <v>4448</v>
      </c>
      <c r="F34" s="305">
        <v>15210</v>
      </c>
      <c r="G34" s="305">
        <v>8402</v>
      </c>
      <c r="H34" s="305">
        <v>877</v>
      </c>
      <c r="I34" s="241">
        <v>397</v>
      </c>
    </row>
    <row r="35" spans="1:10" ht="24" customHeight="1">
      <c r="A35" s="274" t="s">
        <v>308</v>
      </c>
      <c r="B35" s="307">
        <f t="shared" ref="B35:B41" si="0">D35+F35+H35</f>
        <v>26207</v>
      </c>
      <c r="C35" s="307">
        <f t="shared" ref="C35:C41" si="1">E35+G35+I35</f>
        <v>13638</v>
      </c>
      <c r="D35" s="307">
        <v>8576</v>
      </c>
      <c r="E35" s="307">
        <v>4408</v>
      </c>
      <c r="F35" s="307">
        <v>16628</v>
      </c>
      <c r="G35" s="307">
        <v>8769</v>
      </c>
      <c r="H35" s="307">
        <v>1003</v>
      </c>
      <c r="I35" s="239">
        <v>461</v>
      </c>
    </row>
    <row r="36" spans="1:10" ht="24" customHeight="1">
      <c r="A36" s="274" t="s">
        <v>299</v>
      </c>
      <c r="B36" s="307">
        <f t="shared" si="0"/>
        <v>26133</v>
      </c>
      <c r="C36" s="307">
        <f t="shared" si="1"/>
        <v>13204</v>
      </c>
      <c r="D36" s="307">
        <v>7498</v>
      </c>
      <c r="E36" s="307">
        <v>3780</v>
      </c>
      <c r="F36" s="307">
        <v>17495</v>
      </c>
      <c r="G36" s="307">
        <v>8868</v>
      </c>
      <c r="H36" s="307">
        <v>1140</v>
      </c>
      <c r="I36" s="239">
        <v>556</v>
      </c>
    </row>
    <row r="37" spans="1:10" ht="24" customHeight="1">
      <c r="A37" s="274" t="s">
        <v>309</v>
      </c>
      <c r="B37" s="307">
        <f t="shared" si="0"/>
        <v>25916</v>
      </c>
      <c r="C37" s="307">
        <f t="shared" si="1"/>
        <v>13039</v>
      </c>
      <c r="D37" s="307">
        <v>6719</v>
      </c>
      <c r="E37" s="307">
        <v>3428</v>
      </c>
      <c r="F37" s="307">
        <v>17851</v>
      </c>
      <c r="G37" s="307">
        <v>8953</v>
      </c>
      <c r="H37" s="307">
        <v>1346</v>
      </c>
      <c r="I37" s="239">
        <v>658</v>
      </c>
    </row>
    <row r="38" spans="1:10" ht="24" customHeight="1">
      <c r="A38" s="274" t="s">
        <v>310</v>
      </c>
      <c r="B38" s="307">
        <f t="shared" si="0"/>
        <v>25853</v>
      </c>
      <c r="C38" s="307">
        <f t="shared" si="1"/>
        <v>12964</v>
      </c>
      <c r="D38" s="307">
        <v>6562</v>
      </c>
      <c r="E38" s="307">
        <v>3387</v>
      </c>
      <c r="F38" s="307">
        <v>17616</v>
      </c>
      <c r="G38" s="307">
        <v>8788</v>
      </c>
      <c r="H38" s="307">
        <v>1675</v>
      </c>
      <c r="I38" s="239">
        <v>789</v>
      </c>
    </row>
    <row r="39" spans="1:10" ht="24" customHeight="1">
      <c r="A39" s="274" t="s">
        <v>311</v>
      </c>
      <c r="B39" s="307">
        <f t="shared" si="0"/>
        <v>26534</v>
      </c>
      <c r="C39" s="307">
        <f t="shared" si="1"/>
        <v>13427</v>
      </c>
      <c r="D39" s="307">
        <v>6225</v>
      </c>
      <c r="E39" s="307">
        <v>3230</v>
      </c>
      <c r="F39" s="307">
        <v>18167</v>
      </c>
      <c r="G39" s="307">
        <v>9223</v>
      </c>
      <c r="H39" s="307">
        <v>2142</v>
      </c>
      <c r="I39" s="239">
        <v>974</v>
      </c>
    </row>
    <row r="40" spans="1:10" ht="24" customHeight="1">
      <c r="A40" s="274" t="s">
        <v>312</v>
      </c>
      <c r="B40" s="307">
        <v>26686</v>
      </c>
      <c r="C40" s="307">
        <v>13405</v>
      </c>
      <c r="D40" s="307">
        <v>6054</v>
      </c>
      <c r="E40" s="307">
        <v>3121</v>
      </c>
      <c r="F40" s="307">
        <v>18063</v>
      </c>
      <c r="G40" s="307">
        <v>9157</v>
      </c>
      <c r="H40" s="307">
        <v>2555</v>
      </c>
      <c r="I40" s="239">
        <v>1117</v>
      </c>
    </row>
    <row r="41" spans="1:10" ht="24" customHeight="1">
      <c r="A41" s="274" t="s">
        <v>304</v>
      </c>
      <c r="B41" s="307">
        <f t="shared" si="0"/>
        <v>25680</v>
      </c>
      <c r="C41" s="307">
        <f t="shared" si="1"/>
        <v>12768</v>
      </c>
      <c r="D41" s="307">
        <v>5135</v>
      </c>
      <c r="E41" s="307">
        <v>2654</v>
      </c>
      <c r="F41" s="307">
        <v>17502</v>
      </c>
      <c r="G41" s="307">
        <v>8818</v>
      </c>
      <c r="H41" s="307">
        <v>3043</v>
      </c>
      <c r="I41" s="239">
        <v>1296</v>
      </c>
    </row>
    <row r="42" spans="1:10" ht="24" customHeight="1">
      <c r="A42" s="274" t="s">
        <v>305</v>
      </c>
      <c r="B42" s="307">
        <v>24716</v>
      </c>
      <c r="C42" s="307">
        <v>12256</v>
      </c>
      <c r="D42" s="307">
        <v>4279</v>
      </c>
      <c r="E42" s="307">
        <v>2221</v>
      </c>
      <c r="F42" s="307">
        <v>16582</v>
      </c>
      <c r="G42" s="307">
        <v>8353</v>
      </c>
      <c r="H42" s="307">
        <v>3847</v>
      </c>
      <c r="I42" s="239">
        <v>1679</v>
      </c>
    </row>
    <row r="43" spans="1:10" ht="24" customHeight="1">
      <c r="A43" s="274" t="s">
        <v>306</v>
      </c>
      <c r="B43" s="307">
        <v>23905</v>
      </c>
      <c r="C43" s="307">
        <v>11790</v>
      </c>
      <c r="D43" s="307">
        <v>3606</v>
      </c>
      <c r="E43" s="307">
        <v>1845</v>
      </c>
      <c r="F43" s="307">
        <v>15564</v>
      </c>
      <c r="G43" s="307">
        <v>7834</v>
      </c>
      <c r="H43" s="307">
        <v>4733</v>
      </c>
      <c r="I43" s="239">
        <v>2109</v>
      </c>
    </row>
    <row r="44" spans="1:10" ht="24" customHeight="1">
      <c r="A44" s="274" t="s">
        <v>594</v>
      </c>
      <c r="B44" s="307">
        <v>22819</v>
      </c>
      <c r="C44" s="307">
        <v>11127</v>
      </c>
      <c r="D44" s="307">
        <v>3031</v>
      </c>
      <c r="E44" s="307">
        <v>1529</v>
      </c>
      <c r="F44" s="307">
        <v>14289</v>
      </c>
      <c r="G44" s="307">
        <v>7197</v>
      </c>
      <c r="H44" s="307">
        <v>5498</v>
      </c>
      <c r="I44" s="239">
        <v>2400</v>
      </c>
    </row>
    <row r="45" spans="1:10" ht="24" customHeight="1">
      <c r="A45" s="274" t="s">
        <v>295</v>
      </c>
      <c r="B45" s="307">
        <v>21575</v>
      </c>
      <c r="C45" s="307">
        <v>10456</v>
      </c>
      <c r="D45" s="307">
        <v>2720</v>
      </c>
      <c r="E45" s="307">
        <v>1394</v>
      </c>
      <c r="F45" s="307">
        <v>12903</v>
      </c>
      <c r="G45" s="307">
        <v>6516</v>
      </c>
      <c r="H45" s="307">
        <v>5950</v>
      </c>
      <c r="I45" s="239">
        <v>2544</v>
      </c>
    </row>
    <row r="46" spans="1:10" ht="24" customHeight="1" thickBot="1">
      <c r="A46" s="275" t="s">
        <v>918</v>
      </c>
      <c r="B46" s="308">
        <v>20296</v>
      </c>
      <c r="C46" s="308">
        <v>9763</v>
      </c>
      <c r="D46" s="308">
        <v>2376</v>
      </c>
      <c r="E46" s="308">
        <v>1228</v>
      </c>
      <c r="F46" s="308">
        <v>11374</v>
      </c>
      <c r="G46" s="308">
        <v>5750</v>
      </c>
      <c r="H46" s="308">
        <v>6533</v>
      </c>
      <c r="I46" s="240">
        <v>2775</v>
      </c>
      <c r="J46" s="349"/>
    </row>
    <row r="47" spans="1:10" ht="18" customHeight="1">
      <c r="A47" s="285" t="s">
        <v>515</v>
      </c>
      <c r="B47" s="285"/>
      <c r="C47" s="285"/>
      <c r="D47" s="285"/>
      <c r="E47" s="285"/>
      <c r="F47" s="285"/>
      <c r="G47" s="285"/>
      <c r="H47" s="285"/>
      <c r="I47" s="346" t="s">
        <v>1025</v>
      </c>
    </row>
    <row r="52" spans="6:6">
      <c r="F52" s="349"/>
    </row>
  </sheetData>
  <mergeCells count="11">
    <mergeCell ref="F31:G31"/>
    <mergeCell ref="H31:I31"/>
    <mergeCell ref="A2:G2"/>
    <mergeCell ref="A28:F28"/>
    <mergeCell ref="E29:I29"/>
    <mergeCell ref="D30:E30"/>
    <mergeCell ref="F30:G30"/>
    <mergeCell ref="H30:I30"/>
    <mergeCell ref="A30:A32"/>
    <mergeCell ref="B30:C31"/>
    <mergeCell ref="D31:E31"/>
  </mergeCells>
  <phoneticPr fontId="4"/>
  <pageMargins left="0.78740157480314965" right="0.78740157480314965" top="0.78740157480314965" bottom="0.59055118110236227" header="0.51181102362204722" footer="0.31496062992125984"/>
  <pageSetup paperSize="9" firstPageNumber="13" orientation="portrait" useFirstPageNumber="1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D21" sqref="D21"/>
    </sheetView>
  </sheetViews>
  <sheetFormatPr defaultRowHeight="13.5"/>
  <cols>
    <col min="1" max="1" width="19.5" style="348" customWidth="1"/>
    <col min="2" max="5" width="16.875" style="348" customWidth="1"/>
    <col min="6" max="16384" width="9" style="348"/>
  </cols>
  <sheetData>
    <row r="1" spans="1:9" ht="23.1" customHeight="1">
      <c r="A1" s="424" t="s">
        <v>482</v>
      </c>
      <c r="B1" s="424"/>
      <c r="C1" s="424"/>
      <c r="D1" s="424"/>
      <c r="E1" s="424"/>
    </row>
    <row r="2" spans="1:9" ht="23.1" customHeight="1" thickBot="1">
      <c r="A2" s="8"/>
      <c r="B2" s="8"/>
      <c r="C2" s="8"/>
      <c r="D2" s="425" t="s">
        <v>480</v>
      </c>
      <c r="E2" s="425"/>
    </row>
    <row r="3" spans="1:9" ht="22.5" customHeight="1">
      <c r="A3" s="283" t="s">
        <v>34</v>
      </c>
      <c r="B3" s="271" t="s">
        <v>38</v>
      </c>
      <c r="C3" s="271" t="s">
        <v>37</v>
      </c>
      <c r="D3" s="271" t="s">
        <v>36</v>
      </c>
      <c r="E3" s="299" t="s">
        <v>35</v>
      </c>
    </row>
    <row r="4" spans="1:9" ht="23.1" customHeight="1">
      <c r="A4" s="274" t="s">
        <v>317</v>
      </c>
      <c r="B4" s="80">
        <f>ROUND('6(2)年齢別人口'!D34/'6(2)年齢別人口'!F34*100,1)</f>
        <v>57.1</v>
      </c>
      <c r="C4" s="80">
        <f>ROUND('6(2)年齢別人口'!H34/'6(2)年齢別人口'!F34*100,1)</f>
        <v>5.8</v>
      </c>
      <c r="D4" s="80">
        <f>ROUND(('6(2)年齢別人口'!D34+'6(2)年齢別人口'!H34)/'6(2)年齢別人口'!F34*100,1)</f>
        <v>62.9</v>
      </c>
      <c r="E4" s="81">
        <f>ROUND('6(2)年齢別人口'!H34/'6(2)年齢別人口'!D34*100,1)</f>
        <v>10.1</v>
      </c>
      <c r="F4" s="367"/>
      <c r="G4" s="368"/>
      <c r="H4" s="369"/>
      <c r="I4" s="368"/>
    </row>
    <row r="5" spans="1:9" ht="23.1" customHeight="1">
      <c r="A5" s="274" t="s">
        <v>318</v>
      </c>
      <c r="B5" s="80">
        <f>ROUND('6(2)年齢別人口'!D35/'6(2)年齢別人口'!F35*100,1)</f>
        <v>51.6</v>
      </c>
      <c r="C5" s="80">
        <f>ROUND('6(2)年齢別人口'!H35/'6(2)年齢別人口'!F35*100,1)</f>
        <v>6</v>
      </c>
      <c r="D5" s="80">
        <f>ROUND(('6(2)年齢別人口'!D35+'6(2)年齢別人口'!H35)/'6(2)年齢別人口'!F35*100,1)</f>
        <v>57.6</v>
      </c>
      <c r="E5" s="81">
        <f>ROUND('6(2)年齢別人口'!H35/'6(2)年齢別人口'!D35*100,1)</f>
        <v>11.7</v>
      </c>
      <c r="F5" s="367"/>
      <c r="G5" s="368"/>
      <c r="H5" s="369"/>
      <c r="I5" s="368"/>
    </row>
    <row r="6" spans="1:9" ht="23.1" customHeight="1">
      <c r="A6" s="274" t="s">
        <v>319</v>
      </c>
      <c r="B6" s="80">
        <f>ROUND('6(2)年齢別人口'!D36/'6(2)年齢別人口'!F36*100,1)</f>
        <v>42.9</v>
      </c>
      <c r="C6" s="80">
        <f>ROUND('6(2)年齢別人口'!H36/'6(2)年齢別人口'!F36*100,1)</f>
        <v>6.5</v>
      </c>
      <c r="D6" s="80">
        <f>ROUND(('6(2)年齢別人口'!D36+'6(2)年齢別人口'!H36)/'6(2)年齢別人口'!F36*100,1)</f>
        <v>49.4</v>
      </c>
      <c r="E6" s="81">
        <f>ROUND('6(2)年齢別人口'!H36/'6(2)年齢別人口'!D36*100,1)</f>
        <v>15.2</v>
      </c>
      <c r="F6" s="367"/>
      <c r="G6" s="368"/>
      <c r="H6" s="369"/>
      <c r="I6" s="368"/>
    </row>
    <row r="7" spans="1:9" ht="23.1" customHeight="1">
      <c r="A7" s="274" t="s">
        <v>320</v>
      </c>
      <c r="B7" s="80">
        <f>ROUND('6(2)年齢別人口'!D37/'6(2)年齢別人口'!F37*100,1)</f>
        <v>37.6</v>
      </c>
      <c r="C7" s="80">
        <f>ROUND('6(2)年齢別人口'!H37/'6(2)年齢別人口'!F37*100,1)</f>
        <v>7.5</v>
      </c>
      <c r="D7" s="80">
        <f>ROUND(('6(2)年齢別人口'!D37+'6(2)年齢別人口'!H37)/'6(2)年齢別人口'!F37*100,1)</f>
        <v>45.2</v>
      </c>
      <c r="E7" s="81">
        <f>ROUND('6(2)年齢別人口'!H37/'6(2)年齢別人口'!D37*100,1)</f>
        <v>20</v>
      </c>
      <c r="F7" s="367"/>
      <c r="G7" s="368"/>
      <c r="H7" s="369"/>
      <c r="I7" s="368"/>
    </row>
    <row r="8" spans="1:9" ht="23.1" customHeight="1">
      <c r="A8" s="274" t="s">
        <v>321</v>
      </c>
      <c r="B8" s="80">
        <f>ROUND('6(2)年齢別人口'!D38/'6(2)年齢別人口'!F38*100,1)</f>
        <v>37.299999999999997</v>
      </c>
      <c r="C8" s="80">
        <f>ROUND('6(2)年齢別人口'!H38/'6(2)年齢別人口'!F38*100,1)</f>
        <v>9.5</v>
      </c>
      <c r="D8" s="80">
        <f>ROUND(('6(2)年齢別人口'!D38+'6(2)年齢別人口'!H38)/'6(2)年齢別人口'!F38*100,1)</f>
        <v>46.8</v>
      </c>
      <c r="E8" s="81">
        <f>ROUND('6(2)年齢別人口'!H38/'6(2)年齢別人口'!D38*100,1)</f>
        <v>25.5</v>
      </c>
      <c r="F8" s="367"/>
      <c r="G8" s="368"/>
      <c r="H8" s="369"/>
      <c r="I8" s="368"/>
    </row>
    <row r="9" spans="1:9" ht="23.1" customHeight="1">
      <c r="A9" s="274" t="s">
        <v>322</v>
      </c>
      <c r="B9" s="80">
        <f>ROUND('6(2)年齢別人口'!D39/'6(2)年齢別人口'!F39*100,1)</f>
        <v>34.299999999999997</v>
      </c>
      <c r="C9" s="80">
        <f>ROUND('6(2)年齢別人口'!H39/'6(2)年齢別人口'!F39*100,1)</f>
        <v>11.8</v>
      </c>
      <c r="D9" s="80">
        <f>ROUND(('6(2)年齢別人口'!D39+'6(2)年齢別人口'!H39)/'6(2)年齢別人口'!F39*100,1)</f>
        <v>46.1</v>
      </c>
      <c r="E9" s="81">
        <f>ROUND('6(2)年齢別人口'!H39/'6(2)年齢別人口'!D39*100,1)</f>
        <v>34.4</v>
      </c>
      <c r="F9" s="367"/>
      <c r="G9" s="368"/>
      <c r="H9" s="369"/>
      <c r="I9" s="368"/>
    </row>
    <row r="10" spans="1:9" ht="23.1" customHeight="1">
      <c r="A10" s="274" t="s">
        <v>323</v>
      </c>
      <c r="B10" s="80">
        <f>ROUND('6(2)年齢別人口'!D40/'6(2)年齢別人口'!F40*100,1)</f>
        <v>33.5</v>
      </c>
      <c r="C10" s="80">
        <f>ROUND('6(2)年齢別人口'!H40/'6(2)年齢別人口'!F40*100,1)</f>
        <v>14.1</v>
      </c>
      <c r="D10" s="80">
        <f>ROUND(('6(2)年齢別人口'!D40+'6(2)年齢別人口'!H40)/'6(2)年齢別人口'!F40*100,1)</f>
        <v>47.7</v>
      </c>
      <c r="E10" s="81">
        <f>ROUND('6(2)年齢別人口'!H40/'6(2)年齢別人口'!D40*100,1)</f>
        <v>42.2</v>
      </c>
      <c r="F10" s="367"/>
      <c r="G10" s="368"/>
      <c r="H10" s="369"/>
      <c r="I10" s="368"/>
    </row>
    <row r="11" spans="1:9" ht="23.1" customHeight="1">
      <c r="A11" s="274" t="s">
        <v>324</v>
      </c>
      <c r="B11" s="80">
        <f>ROUND('6(2)年齢別人口'!D41/'6(2)年齢別人口'!F41*100,1)</f>
        <v>29.3</v>
      </c>
      <c r="C11" s="80">
        <f>ROUND('6(2)年齢別人口'!H41/'6(2)年齢別人口'!F41*100,1)</f>
        <v>17.399999999999999</v>
      </c>
      <c r="D11" s="80">
        <f>ROUND(('6(2)年齢別人口'!D41+'6(2)年齢別人口'!H41)/'6(2)年齢別人口'!F41*100,1)</f>
        <v>46.7</v>
      </c>
      <c r="E11" s="81">
        <f>ROUND('6(2)年齢別人口'!H41/'6(2)年齢別人口'!D41*100,1)</f>
        <v>59.3</v>
      </c>
      <c r="F11" s="367"/>
      <c r="G11" s="368"/>
      <c r="H11" s="369"/>
      <c r="I11" s="368"/>
    </row>
    <row r="12" spans="1:9" ht="23.1" customHeight="1">
      <c r="A12" s="274" t="s">
        <v>325</v>
      </c>
      <c r="B12" s="80">
        <f>ROUND('6(2)年齢別人口'!D42/'6(2)年齢別人口'!F42*100,1)</f>
        <v>25.8</v>
      </c>
      <c r="C12" s="80">
        <f>ROUND('6(2)年齢別人口'!H42/'6(2)年齢別人口'!F42*100,1)</f>
        <v>23.2</v>
      </c>
      <c r="D12" s="80">
        <f>ROUND(('6(2)年齢別人口'!D42+'6(2)年齢別人口'!H42)/'6(2)年齢別人口'!F42*100,1)</f>
        <v>49</v>
      </c>
      <c r="E12" s="81">
        <f>ROUND('6(2)年齢別人口'!H42/'6(2)年齢別人口'!D42*100,1)</f>
        <v>89.9</v>
      </c>
      <c r="F12" s="367"/>
      <c r="G12" s="368"/>
      <c r="H12" s="369"/>
      <c r="I12" s="368"/>
    </row>
    <row r="13" spans="1:9" ht="23.1" customHeight="1">
      <c r="A13" s="274" t="s">
        <v>326</v>
      </c>
      <c r="B13" s="80">
        <f>ROUND('6(2)年齢別人口'!D43/'6(2)年齢別人口'!F43*100,1)</f>
        <v>23.2</v>
      </c>
      <c r="C13" s="80">
        <f>ROUND('6(2)年齢別人口'!H43/'6(2)年齢別人口'!F43*100,1)</f>
        <v>30.4</v>
      </c>
      <c r="D13" s="80">
        <f>ROUND(('6(2)年齢別人口'!D43+'6(2)年齢別人口'!H43)/'6(2)年齢別人口'!F43*100,1)</f>
        <v>53.6</v>
      </c>
      <c r="E13" s="81">
        <f>ROUND('6(2)年齢別人口'!H43/'6(2)年齢別人口'!D43*100,1)</f>
        <v>131.30000000000001</v>
      </c>
      <c r="F13" s="367"/>
      <c r="G13" s="368"/>
      <c r="H13" s="369"/>
      <c r="I13" s="368"/>
    </row>
    <row r="14" spans="1:9" ht="23.1" customHeight="1">
      <c r="A14" s="274" t="s">
        <v>327</v>
      </c>
      <c r="B14" s="80">
        <f>ROUND('6(2)年齢別人口'!D44/'6(2)年齢別人口'!F44*100,1)</f>
        <v>21.2</v>
      </c>
      <c r="C14" s="80">
        <f>ROUND('6(2)年齢別人口'!H44/'6(2)年齢別人口'!F44*100,1)</f>
        <v>38.5</v>
      </c>
      <c r="D14" s="80">
        <f>ROUND(('6(2)年齢別人口'!D44+'6(2)年齢別人口'!H44)/'6(2)年齢別人口'!F44*100,1)</f>
        <v>59.7</v>
      </c>
      <c r="E14" s="81">
        <f>ROUND('6(2)年齢別人口'!H44/'6(2)年齢別人口'!D44*100,1)</f>
        <v>181.4</v>
      </c>
      <c r="F14" s="367"/>
      <c r="G14" s="368"/>
      <c r="H14" s="369"/>
      <c r="I14" s="368"/>
    </row>
    <row r="15" spans="1:9" ht="23.1" customHeight="1">
      <c r="A15" s="274" t="s">
        <v>599</v>
      </c>
      <c r="B15" s="80">
        <f>ROUND('6(2)年齢別人口'!D45/'6(2)年齢別人口'!F45*100,1)</f>
        <v>21.1</v>
      </c>
      <c r="C15" s="80">
        <f>ROUND('6(2)年齢別人口'!H45/'6(2)年齢別人口'!F45*100,1)</f>
        <v>46.1</v>
      </c>
      <c r="D15" s="80">
        <f>ROUND(('6(2)年齢別人口'!D45+'6(2)年齢別人口'!H45)/'6(2)年齢別人口'!F45*100,1)</f>
        <v>67.2</v>
      </c>
      <c r="E15" s="81">
        <f>ROUND('6(2)年齢別人口'!H45/'6(2)年齢別人口'!D45*100,1)</f>
        <v>218.8</v>
      </c>
      <c r="F15" s="367"/>
      <c r="G15" s="368"/>
      <c r="H15" s="369"/>
      <c r="I15" s="368"/>
    </row>
    <row r="16" spans="1:9" ht="23.1" customHeight="1" thickBot="1">
      <c r="A16" s="275" t="s">
        <v>935</v>
      </c>
      <c r="B16" s="82">
        <f>ROUND('6(2)年齢別人口'!D46/'6(2)年齢別人口'!F46*100,1)</f>
        <v>20.9</v>
      </c>
      <c r="C16" s="82">
        <f>ROUND('6(2)年齢別人口'!H46/'6(2)年齢別人口'!F46*100,1)</f>
        <v>57.4</v>
      </c>
      <c r="D16" s="82">
        <f>ROUND(('6(2)年齢別人口'!D46+'6(2)年齢別人口'!H46)/'6(2)年齢別人口'!F46*100,1)</f>
        <v>78.3</v>
      </c>
      <c r="E16" s="83">
        <f>ROUND('6(2)年齢別人口'!H46/'6(2)年齢別人口'!D46*100,1)</f>
        <v>275</v>
      </c>
      <c r="F16" s="367"/>
      <c r="G16" s="368"/>
      <c r="H16" s="369"/>
      <c r="I16" s="368"/>
    </row>
    <row r="17" spans="1:5" ht="23.1" customHeight="1">
      <c r="E17" s="230" t="s">
        <v>1025</v>
      </c>
    </row>
    <row r="18" spans="1:5" ht="14.1" customHeight="1">
      <c r="A18" s="447" t="s">
        <v>316</v>
      </c>
      <c r="B18" s="291" t="s">
        <v>20</v>
      </c>
      <c r="C18" s="446" t="s">
        <v>27</v>
      </c>
    </row>
    <row r="19" spans="1:5" ht="3" customHeight="1">
      <c r="A19" s="447"/>
      <c r="B19" s="2"/>
      <c r="C19" s="446"/>
    </row>
    <row r="20" spans="1:5" ht="3" customHeight="1">
      <c r="A20" s="447"/>
      <c r="B20" s="3"/>
      <c r="C20" s="446"/>
      <c r="D20" s="3"/>
    </row>
    <row r="21" spans="1:5" ht="14.1" customHeight="1">
      <c r="A21" s="447"/>
      <c r="B21" s="292" t="s">
        <v>22</v>
      </c>
      <c r="C21" s="446"/>
    </row>
    <row r="22" spans="1:5" ht="14.1" customHeight="1"/>
    <row r="23" spans="1:5" ht="14.1" customHeight="1"/>
    <row r="24" spans="1:5" ht="14.1" customHeight="1">
      <c r="A24" s="447" t="s">
        <v>28</v>
      </c>
      <c r="B24" s="291" t="s">
        <v>29</v>
      </c>
      <c r="C24" s="446" t="s">
        <v>27</v>
      </c>
    </row>
    <row r="25" spans="1:5" ht="3" customHeight="1">
      <c r="A25" s="447"/>
      <c r="B25" s="2"/>
      <c r="C25" s="446"/>
    </row>
    <row r="26" spans="1:5" ht="3" customHeight="1">
      <c r="A26" s="447"/>
      <c r="B26" s="3"/>
      <c r="C26" s="446"/>
      <c r="D26" s="3"/>
    </row>
    <row r="27" spans="1:5" ht="14.1" customHeight="1">
      <c r="A27" s="447"/>
      <c r="B27" s="292" t="s">
        <v>22</v>
      </c>
      <c r="C27" s="446"/>
    </row>
    <row r="28" spans="1:5" ht="14.1" customHeight="1"/>
    <row r="29" spans="1:5" ht="14.1" customHeight="1"/>
    <row r="30" spans="1:5" ht="14.1" customHeight="1">
      <c r="A30" s="447" t="s">
        <v>32</v>
      </c>
      <c r="B30" s="448" t="s">
        <v>30</v>
      </c>
      <c r="C30" s="448"/>
      <c r="D30" s="446" t="s">
        <v>27</v>
      </c>
    </row>
    <row r="31" spans="1:5" ht="3" customHeight="1">
      <c r="A31" s="447"/>
      <c r="B31" s="2"/>
      <c r="C31" s="4"/>
      <c r="D31" s="446"/>
    </row>
    <row r="32" spans="1:5" ht="3" customHeight="1">
      <c r="A32" s="447"/>
      <c r="B32" s="3"/>
      <c r="C32" s="3"/>
      <c r="D32" s="446"/>
    </row>
    <row r="33" spans="1:4" ht="14.1" customHeight="1">
      <c r="A33" s="447"/>
      <c r="B33" s="449" t="s">
        <v>22</v>
      </c>
      <c r="C33" s="449"/>
      <c r="D33" s="446"/>
    </row>
    <row r="36" spans="1:4" ht="14.1" customHeight="1">
      <c r="A36" s="447" t="s">
        <v>33</v>
      </c>
      <c r="B36" s="291" t="s">
        <v>29</v>
      </c>
      <c r="C36" s="446" t="s">
        <v>27</v>
      </c>
    </row>
    <row r="37" spans="1:4" ht="3" customHeight="1">
      <c r="A37" s="447"/>
      <c r="B37" s="2"/>
      <c r="C37" s="446"/>
    </row>
    <row r="38" spans="1:4" ht="3" customHeight="1">
      <c r="A38" s="447"/>
      <c r="B38" s="3"/>
      <c r="C38" s="446"/>
      <c r="D38" s="3"/>
    </row>
    <row r="39" spans="1:4" ht="14.1" customHeight="1">
      <c r="A39" s="447"/>
      <c r="B39" s="292" t="s">
        <v>31</v>
      </c>
      <c r="C39" s="446"/>
    </row>
  </sheetData>
  <mergeCells count="13">
    <mergeCell ref="A36:A39"/>
    <mergeCell ref="C36:C39"/>
    <mergeCell ref="A30:A33"/>
    <mergeCell ref="D30:D33"/>
    <mergeCell ref="B30:C30"/>
    <mergeCell ref="B33:C33"/>
    <mergeCell ref="C24:C27"/>
    <mergeCell ref="A1:C1"/>
    <mergeCell ref="D2:E2"/>
    <mergeCell ref="A18:A21"/>
    <mergeCell ref="C18:C21"/>
    <mergeCell ref="A24:A27"/>
    <mergeCell ref="D1:E1"/>
  </mergeCells>
  <phoneticPr fontId="4"/>
  <pageMargins left="0.78740157480314965" right="0.78740157480314965" top="0.78740157480314965" bottom="0.59055118110236227" header="0.51181102362204722" footer="0.31496062992125984"/>
  <pageSetup paperSize="9" firstPageNumber="14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>
      <selection activeCell="K11" sqref="K11"/>
    </sheetView>
  </sheetViews>
  <sheetFormatPr defaultRowHeight="13.5"/>
  <cols>
    <col min="1" max="8" width="9" style="348"/>
    <col min="9" max="9" width="15.75" style="348" customWidth="1"/>
    <col min="10" max="16384" width="9" style="348"/>
  </cols>
  <sheetData>
    <row r="1" spans="1:5" ht="33.75" customHeight="1">
      <c r="B1" s="348" t="s">
        <v>612</v>
      </c>
      <c r="C1" s="348" t="s">
        <v>613</v>
      </c>
      <c r="D1" s="348" t="s">
        <v>614</v>
      </c>
    </row>
    <row r="2" spans="1:5" ht="13.5" customHeight="1">
      <c r="A2" s="348" t="s">
        <v>936</v>
      </c>
      <c r="B2" s="370">
        <f>ROUND('6(2)年齢別人口'!D46/'6(2)年齢別人口'!$B46*100,1)</f>
        <v>11.7</v>
      </c>
      <c r="C2" s="370">
        <f>ROUND('6(2)年齢別人口'!F46/'6(2)年齢別人口'!$B46*100,1)</f>
        <v>56</v>
      </c>
      <c r="D2" s="370">
        <f>ROUND('6(2)年齢別人口'!H46/'6(2)年齢別人口'!$B46*100,1)</f>
        <v>32.200000000000003</v>
      </c>
    </row>
    <row r="3" spans="1:5">
      <c r="A3" s="348" t="s">
        <v>611</v>
      </c>
      <c r="B3" s="370">
        <f>ROUND('6(2)年齢別人口'!D45/'6(2)年齢別人口'!$B45*100,1)</f>
        <v>12.6</v>
      </c>
      <c r="C3" s="370">
        <f>ROUND('6(2)年齢別人口'!F45/'6(2)年齢別人口'!$B45*100,1)</f>
        <v>59.8</v>
      </c>
      <c r="D3" s="370">
        <f>ROUND('6(2)年齢別人口'!H45/'6(2)年齢別人口'!$B45*100,1)</f>
        <v>27.6</v>
      </c>
    </row>
    <row r="4" spans="1:5">
      <c r="A4" s="348" t="s">
        <v>610</v>
      </c>
      <c r="B4" s="370">
        <f>ROUND('6(2)年齢別人口'!D44/'6(2)年齢別人口'!$B44*100,1)</f>
        <v>13.3</v>
      </c>
      <c r="C4" s="370">
        <f>ROUND('6(2)年齢別人口'!F44/'6(2)年齢別人口'!$B44*100,1)</f>
        <v>62.6</v>
      </c>
      <c r="D4" s="370">
        <f>ROUND('6(2)年齢別人口'!H44/'6(2)年齢別人口'!$B44*100,1)</f>
        <v>24.1</v>
      </c>
    </row>
    <row r="5" spans="1:5">
      <c r="A5" s="348" t="s">
        <v>609</v>
      </c>
      <c r="B5" s="370">
        <f>ROUND('6(2)年齢別人口'!D43/'6(2)年齢別人口'!$B43*100,1)</f>
        <v>15.1</v>
      </c>
      <c r="C5" s="370">
        <f>ROUND('6(2)年齢別人口'!F43/'6(2)年齢別人口'!$B43*100,1)</f>
        <v>65.099999999999994</v>
      </c>
      <c r="D5" s="370">
        <f>ROUND('6(2)年齢別人口'!H43/'6(2)年齢別人口'!$B43*100,1)</f>
        <v>19.8</v>
      </c>
    </row>
    <row r="6" spans="1:5">
      <c r="A6" s="348" t="s">
        <v>608</v>
      </c>
      <c r="B6" s="370">
        <f>ROUND('6(2)年齢別人口'!D42/'6(2)年齢別人口'!$B42*100,1)</f>
        <v>17.3</v>
      </c>
      <c r="C6" s="370">
        <f>ROUND('6(2)年齢別人口'!F42/'6(2)年齢別人口'!$B42*100,1)</f>
        <v>67.099999999999994</v>
      </c>
      <c r="D6" s="370">
        <f>ROUND('6(2)年齢別人口'!H42/'6(2)年齢別人口'!$B42*100,1)</f>
        <v>15.6</v>
      </c>
      <c r="E6" s="370"/>
    </row>
    <row r="7" spans="1:5">
      <c r="A7" s="348" t="s">
        <v>607</v>
      </c>
      <c r="B7" s="370">
        <f>ROUND('6(2)年齢別人口'!D41/'6(2)年齢別人口'!$B41*100,1)</f>
        <v>20</v>
      </c>
      <c r="C7" s="370">
        <f>ROUND('6(2)年齢別人口'!F41/'6(2)年齢別人口'!$B41*100,1)</f>
        <v>68.2</v>
      </c>
      <c r="D7" s="370">
        <f>ROUND('6(2)年齢別人口'!H41/'6(2)年齢別人口'!$B41*100,1)</f>
        <v>11.8</v>
      </c>
    </row>
    <row r="8" spans="1:5">
      <c r="A8" s="348" t="s">
        <v>606</v>
      </c>
      <c r="B8" s="370">
        <f>ROUND('6(2)年齢別人口'!D40/'6(2)年齢別人口'!$B40*100,1)</f>
        <v>22.7</v>
      </c>
      <c r="C8" s="370">
        <f>ROUND('6(2)年齢別人口'!F40/'6(2)年齢別人口'!$B40*100,1)</f>
        <v>67.7</v>
      </c>
      <c r="D8" s="370">
        <f>ROUND('6(2)年齢別人口'!H40/'6(2)年齢別人口'!$B40*100,1)</f>
        <v>9.6</v>
      </c>
    </row>
    <row r="9" spans="1:5">
      <c r="A9" s="348" t="s">
        <v>605</v>
      </c>
      <c r="B9" s="370">
        <f>ROUND('6(2)年齢別人口'!D39/'6(2)年齢別人口'!$B39*100,1)</f>
        <v>23.5</v>
      </c>
      <c r="C9" s="370">
        <f>ROUNDDOWN('6(2)年齢別人口'!F39/'6(2)年齢別人口'!$B39*100,1)</f>
        <v>68.400000000000006</v>
      </c>
      <c r="D9" s="370">
        <f>ROUND('6(2)年齢別人口'!H39/'6(2)年齢別人口'!$B39*100,1)</f>
        <v>8.1</v>
      </c>
    </row>
    <row r="10" spans="1:5">
      <c r="A10" s="348" t="s">
        <v>604</v>
      </c>
      <c r="B10" s="370">
        <f>ROUND('6(2)年齢別人口'!D38/'6(2)年齢別人口'!$B38*100,1)</f>
        <v>25.4</v>
      </c>
      <c r="C10" s="370">
        <f>ROUND('6(2)年齢別人口'!F38/'6(2)年齢別人口'!$B38*100,1)</f>
        <v>68.099999999999994</v>
      </c>
      <c r="D10" s="370">
        <f>ROUND('6(2)年齢別人口'!H38/'6(2)年齢別人口'!$B38*100,1)</f>
        <v>6.5</v>
      </c>
    </row>
    <row r="11" spans="1:5">
      <c r="A11" s="348" t="s">
        <v>603</v>
      </c>
      <c r="B11" s="370">
        <f>ROUND('6(2)年齢別人口'!D37/'6(2)年齢別人口'!$B37*100,1)</f>
        <v>25.9</v>
      </c>
      <c r="C11" s="370">
        <f>ROUND('6(2)年齢別人口'!F37/'6(2)年齢別人口'!$B37*100,1)</f>
        <v>68.900000000000006</v>
      </c>
      <c r="D11" s="370">
        <f>ROUND('6(2)年齢別人口'!H37/'6(2)年齢別人口'!$B37*100,1)</f>
        <v>5.2</v>
      </c>
    </row>
    <row r="12" spans="1:5">
      <c r="A12" s="348" t="s">
        <v>602</v>
      </c>
      <c r="B12" s="370">
        <f>ROUND('6(2)年齢別人口'!D36/'6(2)年齢別人口'!$B36*100,1)</f>
        <v>28.7</v>
      </c>
      <c r="C12" s="370">
        <f>ROUND('6(2)年齢別人口'!F36/'6(2)年齢別人口'!$B36*100,1)</f>
        <v>66.900000000000006</v>
      </c>
      <c r="D12" s="370">
        <f>ROUND('6(2)年齢別人口'!H36/'6(2)年齢別人口'!$B36*100,1)</f>
        <v>4.4000000000000004</v>
      </c>
    </row>
    <row r="13" spans="1:5">
      <c r="A13" s="348" t="s">
        <v>601</v>
      </c>
      <c r="B13" s="370">
        <f>ROUND('6(2)年齢別人口'!D35/'6(2)年齢別人口'!$B35*100,1)</f>
        <v>32.700000000000003</v>
      </c>
      <c r="C13" s="370">
        <f>ROUNDUP('6(2)年齢別人口'!F35/'6(2)年齢別人口'!$B35*100,1)</f>
        <v>63.5</v>
      </c>
      <c r="D13" s="370">
        <f>ROUND('6(2)年齢別人口'!H35/'6(2)年齢別人口'!$B35*100,1)</f>
        <v>3.8</v>
      </c>
    </row>
    <row r="14" spans="1:5">
      <c r="A14" s="348" t="s">
        <v>600</v>
      </c>
      <c r="B14" s="370">
        <f>ROUND('6(2)年齢別人口'!D34/'6(2)年齢別人口'!$B34*100,1)</f>
        <v>35.1</v>
      </c>
      <c r="C14" s="370">
        <f>ROUND('6(2)年齢別人口'!F34/'6(2)年齢別人口'!$B34*100,1)</f>
        <v>61.4</v>
      </c>
      <c r="D14" s="370">
        <f>ROUND('6(2)年齢別人口'!H34/'6(2)年齢別人口'!$B34*100,1)</f>
        <v>3.5</v>
      </c>
    </row>
  </sheetData>
  <sortState ref="A3:D14">
    <sortCondition descending="1" ref="A3:A14"/>
  </sortState>
  <phoneticPr fontId="4"/>
  <pageMargins left="0.78740157480314965" right="0.59055118110236227" top="0.78740157480314965" bottom="0.59055118110236227" header="0.51181102362204722" footer="0.31496062992125984"/>
  <pageSetup paperSize="9" firstPageNumber="15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BreakPreview" topLeftCell="A19" zoomScale="120" zoomScaleNormal="90" zoomScaleSheetLayoutView="120" workbookViewId="0">
      <selection activeCell="I43" sqref="I43"/>
    </sheetView>
  </sheetViews>
  <sheetFormatPr defaultRowHeight="13.5"/>
  <cols>
    <col min="1" max="1" width="4" style="348" customWidth="1"/>
    <col min="2" max="2" width="24" style="348" customWidth="1"/>
    <col min="3" max="3" width="3.625" style="348" customWidth="1"/>
    <col min="4" max="7" width="13.75" style="348" customWidth="1"/>
    <col min="8" max="16384" width="9" style="348"/>
  </cols>
  <sheetData>
    <row r="1" spans="1:9" s="360" customFormat="1" ht="22.5" customHeight="1">
      <c r="A1" s="450" t="s">
        <v>483</v>
      </c>
      <c r="B1" s="450"/>
      <c r="C1" s="450"/>
      <c r="D1" s="450"/>
      <c r="E1" s="154"/>
      <c r="F1" s="154"/>
      <c r="G1" s="154"/>
    </row>
    <row r="2" spans="1:9" s="360" customFormat="1" ht="22.5" customHeight="1" thickBot="1">
      <c r="A2" s="155"/>
      <c r="B2" s="155"/>
      <c r="C2" s="155"/>
      <c r="D2" s="155"/>
      <c r="E2" s="451" t="s">
        <v>921</v>
      </c>
      <c r="F2" s="451"/>
      <c r="G2" s="451"/>
    </row>
    <row r="3" spans="1:9" s="360" customFormat="1" ht="14.25" customHeight="1">
      <c r="A3" s="462" t="s">
        <v>98</v>
      </c>
      <c r="B3" s="457"/>
      <c r="C3" s="457"/>
      <c r="D3" s="457" t="s">
        <v>6</v>
      </c>
      <c r="E3" s="457" t="s">
        <v>99</v>
      </c>
      <c r="F3" s="457"/>
      <c r="G3" s="458"/>
    </row>
    <row r="4" spans="1:9" s="360" customFormat="1">
      <c r="A4" s="463"/>
      <c r="B4" s="461"/>
      <c r="C4" s="461"/>
      <c r="D4" s="461"/>
      <c r="E4" s="296" t="s">
        <v>17</v>
      </c>
      <c r="F4" s="296" t="s">
        <v>3</v>
      </c>
      <c r="G4" s="156" t="s">
        <v>4</v>
      </c>
    </row>
    <row r="5" spans="1:9" s="360" customFormat="1" ht="7.5" customHeight="1">
      <c r="A5" s="157"/>
      <c r="B5" s="158"/>
      <c r="C5" s="159"/>
      <c r="D5" s="160" t="s">
        <v>40</v>
      </c>
      <c r="E5" s="160" t="s">
        <v>616</v>
      </c>
      <c r="F5" s="160" t="s">
        <v>616</v>
      </c>
      <c r="G5" s="161" t="s">
        <v>616</v>
      </c>
    </row>
    <row r="6" spans="1:9" s="360" customFormat="1" ht="24" customHeight="1">
      <c r="A6" s="162"/>
      <c r="B6" s="163" t="s">
        <v>41</v>
      </c>
      <c r="C6" s="175"/>
      <c r="D6" s="198">
        <v>8626</v>
      </c>
      <c r="E6" s="198">
        <v>20296</v>
      </c>
      <c r="F6" s="198">
        <v>9763</v>
      </c>
      <c r="G6" s="199">
        <v>10533</v>
      </c>
      <c r="I6" s="358">
        <f>E6-F6-G6</f>
        <v>0</v>
      </c>
    </row>
    <row r="7" spans="1:9" s="360" customFormat="1" ht="24" customHeight="1">
      <c r="A7" s="164"/>
      <c r="B7" s="165" t="s">
        <v>42</v>
      </c>
      <c r="C7" s="176"/>
      <c r="D7" s="294">
        <v>114</v>
      </c>
      <c r="E7" s="294">
        <v>253</v>
      </c>
      <c r="F7" s="294">
        <v>132</v>
      </c>
      <c r="G7" s="295">
        <v>121</v>
      </c>
      <c r="I7" s="358">
        <f t="shared" ref="I7:I70" si="0">E7-F7-G7</f>
        <v>0</v>
      </c>
    </row>
    <row r="8" spans="1:9" s="360" customFormat="1" ht="24" customHeight="1">
      <c r="A8" s="164"/>
      <c r="B8" s="165" t="s">
        <v>43</v>
      </c>
      <c r="C8" s="176"/>
      <c r="D8" s="294">
        <v>253</v>
      </c>
      <c r="E8" s="294">
        <v>624</v>
      </c>
      <c r="F8" s="294">
        <v>285</v>
      </c>
      <c r="G8" s="295">
        <v>339</v>
      </c>
      <c r="I8" s="358">
        <f t="shared" si="0"/>
        <v>0</v>
      </c>
    </row>
    <row r="9" spans="1:9" s="360" customFormat="1" ht="24" customHeight="1">
      <c r="A9" s="164"/>
      <c r="B9" s="165" t="s">
        <v>44</v>
      </c>
      <c r="C9" s="176"/>
      <c r="D9" s="294">
        <v>244</v>
      </c>
      <c r="E9" s="294">
        <v>512</v>
      </c>
      <c r="F9" s="294">
        <v>223</v>
      </c>
      <c r="G9" s="295">
        <v>289</v>
      </c>
      <c r="I9" s="358">
        <f t="shared" si="0"/>
        <v>0</v>
      </c>
    </row>
    <row r="10" spans="1:9" s="360" customFormat="1" ht="24" customHeight="1">
      <c r="A10" s="164"/>
      <c r="B10" s="165" t="s">
        <v>45</v>
      </c>
      <c r="C10" s="176"/>
      <c r="D10" s="294">
        <v>221</v>
      </c>
      <c r="E10" s="294">
        <v>599</v>
      </c>
      <c r="F10" s="294">
        <v>251</v>
      </c>
      <c r="G10" s="295">
        <v>348</v>
      </c>
      <c r="I10" s="358">
        <f t="shared" si="0"/>
        <v>0</v>
      </c>
    </row>
    <row r="11" spans="1:9" s="360" customFormat="1" ht="24" customHeight="1">
      <c r="A11" s="164"/>
      <c r="B11" s="165" t="s">
        <v>578</v>
      </c>
      <c r="C11" s="176"/>
      <c r="D11" s="294">
        <v>137</v>
      </c>
      <c r="E11" s="294">
        <v>295</v>
      </c>
      <c r="F11" s="294">
        <v>128</v>
      </c>
      <c r="G11" s="295">
        <v>167</v>
      </c>
      <c r="I11" s="358">
        <f t="shared" si="0"/>
        <v>0</v>
      </c>
    </row>
    <row r="12" spans="1:9" s="360" customFormat="1" ht="24" customHeight="1">
      <c r="A12" s="164"/>
      <c r="B12" s="165" t="s">
        <v>46</v>
      </c>
      <c r="C12" s="176"/>
      <c r="D12" s="294">
        <v>204</v>
      </c>
      <c r="E12" s="294">
        <v>451</v>
      </c>
      <c r="F12" s="294">
        <v>230</v>
      </c>
      <c r="G12" s="295">
        <v>221</v>
      </c>
      <c r="I12" s="358">
        <f t="shared" si="0"/>
        <v>0</v>
      </c>
    </row>
    <row r="13" spans="1:9" s="360" customFormat="1" ht="24" customHeight="1">
      <c r="A13" s="164"/>
      <c r="B13" s="165" t="s">
        <v>47</v>
      </c>
      <c r="C13" s="176"/>
      <c r="D13" s="294">
        <v>372</v>
      </c>
      <c r="E13" s="294">
        <v>770</v>
      </c>
      <c r="F13" s="294">
        <v>369</v>
      </c>
      <c r="G13" s="295">
        <v>401</v>
      </c>
      <c r="I13" s="358">
        <f t="shared" si="0"/>
        <v>0</v>
      </c>
    </row>
    <row r="14" spans="1:9" s="360" customFormat="1" ht="24" customHeight="1">
      <c r="A14" s="164"/>
      <c r="B14" s="165" t="s">
        <v>48</v>
      </c>
      <c r="C14" s="176"/>
      <c r="D14" s="294">
        <v>282</v>
      </c>
      <c r="E14" s="294">
        <v>623</v>
      </c>
      <c r="F14" s="294">
        <v>300</v>
      </c>
      <c r="G14" s="295">
        <v>323</v>
      </c>
      <c r="I14" s="358">
        <f t="shared" si="0"/>
        <v>0</v>
      </c>
    </row>
    <row r="15" spans="1:9" s="360" customFormat="1" ht="24" customHeight="1">
      <c r="A15" s="164"/>
      <c r="B15" s="165" t="s">
        <v>49</v>
      </c>
      <c r="C15" s="176"/>
      <c r="D15" s="294">
        <v>181</v>
      </c>
      <c r="E15" s="294">
        <v>392</v>
      </c>
      <c r="F15" s="294">
        <v>202</v>
      </c>
      <c r="G15" s="295">
        <v>190</v>
      </c>
      <c r="I15" s="358">
        <f t="shared" si="0"/>
        <v>0</v>
      </c>
    </row>
    <row r="16" spans="1:9" s="360" customFormat="1" ht="24" customHeight="1">
      <c r="A16" s="164"/>
      <c r="B16" s="165" t="s">
        <v>50</v>
      </c>
      <c r="C16" s="176"/>
      <c r="D16" s="294">
        <v>349</v>
      </c>
      <c r="E16" s="294">
        <v>812</v>
      </c>
      <c r="F16" s="294">
        <v>401</v>
      </c>
      <c r="G16" s="295">
        <v>411</v>
      </c>
      <c r="I16" s="358">
        <f t="shared" si="0"/>
        <v>0</v>
      </c>
    </row>
    <row r="17" spans="1:9" s="360" customFormat="1" ht="24" customHeight="1">
      <c r="A17" s="164"/>
      <c r="B17" s="165" t="s">
        <v>51</v>
      </c>
      <c r="C17" s="176"/>
      <c r="D17" s="294">
        <v>173</v>
      </c>
      <c r="E17" s="294">
        <v>366</v>
      </c>
      <c r="F17" s="294">
        <v>186</v>
      </c>
      <c r="G17" s="295">
        <v>180</v>
      </c>
      <c r="I17" s="358">
        <f t="shared" si="0"/>
        <v>0</v>
      </c>
    </row>
    <row r="18" spans="1:9" s="360" customFormat="1" ht="24" customHeight="1">
      <c r="A18" s="164"/>
      <c r="B18" s="165" t="s">
        <v>52</v>
      </c>
      <c r="C18" s="176"/>
      <c r="D18" s="294">
        <v>214</v>
      </c>
      <c r="E18" s="294">
        <v>458</v>
      </c>
      <c r="F18" s="294">
        <v>221</v>
      </c>
      <c r="G18" s="295">
        <v>237</v>
      </c>
      <c r="I18" s="358">
        <f t="shared" si="0"/>
        <v>0</v>
      </c>
    </row>
    <row r="19" spans="1:9" s="360" customFormat="1" ht="24" customHeight="1">
      <c r="A19" s="164"/>
      <c r="B19" s="165" t="s">
        <v>53</v>
      </c>
      <c r="C19" s="176"/>
      <c r="D19" s="294">
        <v>186</v>
      </c>
      <c r="E19" s="294">
        <v>415</v>
      </c>
      <c r="F19" s="294">
        <v>201</v>
      </c>
      <c r="G19" s="295">
        <v>214</v>
      </c>
      <c r="I19" s="358">
        <f t="shared" si="0"/>
        <v>0</v>
      </c>
    </row>
    <row r="20" spans="1:9" s="360" customFormat="1" ht="24" customHeight="1">
      <c r="A20" s="164"/>
      <c r="B20" s="165" t="s">
        <v>54</v>
      </c>
      <c r="C20" s="176"/>
      <c r="D20" s="294">
        <v>145</v>
      </c>
      <c r="E20" s="294">
        <v>338</v>
      </c>
      <c r="F20" s="294">
        <v>168</v>
      </c>
      <c r="G20" s="295">
        <v>170</v>
      </c>
      <c r="I20" s="358">
        <f t="shared" si="0"/>
        <v>0</v>
      </c>
    </row>
    <row r="21" spans="1:9" s="360" customFormat="1" ht="24" customHeight="1">
      <c r="A21" s="164"/>
      <c r="B21" s="165" t="s">
        <v>55</v>
      </c>
      <c r="C21" s="176"/>
      <c r="D21" s="294">
        <v>72</v>
      </c>
      <c r="E21" s="294">
        <v>210</v>
      </c>
      <c r="F21" s="294">
        <v>105</v>
      </c>
      <c r="G21" s="295">
        <v>105</v>
      </c>
      <c r="I21" s="358">
        <f t="shared" si="0"/>
        <v>0</v>
      </c>
    </row>
    <row r="22" spans="1:9" s="360" customFormat="1" ht="24" customHeight="1">
      <c r="A22" s="164"/>
      <c r="B22" s="165" t="s">
        <v>56</v>
      </c>
      <c r="C22" s="176"/>
      <c r="D22" s="294">
        <v>739</v>
      </c>
      <c r="E22" s="294">
        <v>1803</v>
      </c>
      <c r="F22" s="294">
        <v>867</v>
      </c>
      <c r="G22" s="295">
        <v>936</v>
      </c>
      <c r="I22" s="358">
        <f t="shared" si="0"/>
        <v>0</v>
      </c>
    </row>
    <row r="23" spans="1:9" s="360" customFormat="1" ht="24" customHeight="1">
      <c r="A23" s="164"/>
      <c r="B23" s="165" t="s">
        <v>57</v>
      </c>
      <c r="C23" s="176"/>
      <c r="D23" s="294">
        <v>237</v>
      </c>
      <c r="E23" s="294">
        <v>608</v>
      </c>
      <c r="F23" s="294">
        <v>241</v>
      </c>
      <c r="G23" s="295">
        <v>367</v>
      </c>
      <c r="I23" s="358">
        <f t="shared" si="0"/>
        <v>0</v>
      </c>
    </row>
    <row r="24" spans="1:9" s="360" customFormat="1" ht="24" customHeight="1">
      <c r="A24" s="164"/>
      <c r="B24" s="165" t="s">
        <v>58</v>
      </c>
      <c r="C24" s="176"/>
      <c r="D24" s="294">
        <v>600</v>
      </c>
      <c r="E24" s="294">
        <v>1335</v>
      </c>
      <c r="F24" s="294">
        <v>647</v>
      </c>
      <c r="G24" s="295">
        <v>688</v>
      </c>
      <c r="I24" s="358">
        <f t="shared" si="0"/>
        <v>0</v>
      </c>
    </row>
    <row r="25" spans="1:9" s="360" customFormat="1" ht="24" customHeight="1">
      <c r="A25" s="164"/>
      <c r="B25" s="165" t="s">
        <v>922</v>
      </c>
      <c r="C25" s="176"/>
      <c r="D25" s="294">
        <v>232</v>
      </c>
      <c r="E25" s="294">
        <v>448</v>
      </c>
      <c r="F25" s="294">
        <v>205</v>
      </c>
      <c r="G25" s="295">
        <v>243</v>
      </c>
      <c r="I25" s="358">
        <f t="shared" si="0"/>
        <v>0</v>
      </c>
    </row>
    <row r="26" spans="1:9" s="360" customFormat="1" ht="24" customHeight="1">
      <c r="A26" s="164"/>
      <c r="B26" s="165" t="s">
        <v>59</v>
      </c>
      <c r="C26" s="176"/>
      <c r="D26" s="294">
        <v>90</v>
      </c>
      <c r="E26" s="294">
        <v>177</v>
      </c>
      <c r="F26" s="294">
        <v>86</v>
      </c>
      <c r="G26" s="295">
        <v>91</v>
      </c>
      <c r="I26" s="358">
        <f t="shared" si="0"/>
        <v>0</v>
      </c>
    </row>
    <row r="27" spans="1:9" s="360" customFormat="1" ht="24" customHeight="1">
      <c r="A27" s="164"/>
      <c r="B27" s="165" t="s">
        <v>60</v>
      </c>
      <c r="C27" s="176"/>
      <c r="D27" s="294">
        <v>120</v>
      </c>
      <c r="E27" s="294">
        <v>238</v>
      </c>
      <c r="F27" s="294">
        <v>115</v>
      </c>
      <c r="G27" s="295">
        <v>123</v>
      </c>
      <c r="I27" s="358">
        <f t="shared" si="0"/>
        <v>0</v>
      </c>
    </row>
    <row r="28" spans="1:9" s="360" customFormat="1" ht="24" customHeight="1">
      <c r="A28" s="164"/>
      <c r="B28" s="165" t="s">
        <v>61</v>
      </c>
      <c r="C28" s="176"/>
      <c r="D28" s="294">
        <v>87</v>
      </c>
      <c r="E28" s="294">
        <v>158</v>
      </c>
      <c r="F28" s="294">
        <v>77</v>
      </c>
      <c r="G28" s="295">
        <v>81</v>
      </c>
      <c r="I28" s="358">
        <f t="shared" si="0"/>
        <v>0</v>
      </c>
    </row>
    <row r="29" spans="1:9" s="360" customFormat="1" ht="24" customHeight="1">
      <c r="A29" s="164"/>
      <c r="B29" s="165" t="s">
        <v>62</v>
      </c>
      <c r="C29" s="176"/>
      <c r="D29" s="294">
        <v>101</v>
      </c>
      <c r="E29" s="294">
        <v>214</v>
      </c>
      <c r="F29" s="294">
        <v>102</v>
      </c>
      <c r="G29" s="295">
        <v>112</v>
      </c>
      <c r="I29" s="358">
        <f t="shared" si="0"/>
        <v>0</v>
      </c>
    </row>
    <row r="30" spans="1:9" s="360" customFormat="1" ht="24" customHeight="1">
      <c r="A30" s="164"/>
      <c r="B30" s="165" t="s">
        <v>63</v>
      </c>
      <c r="C30" s="176"/>
      <c r="D30" s="294">
        <v>90</v>
      </c>
      <c r="E30" s="294">
        <v>168</v>
      </c>
      <c r="F30" s="294">
        <v>84</v>
      </c>
      <c r="G30" s="295">
        <v>84</v>
      </c>
      <c r="I30" s="358">
        <f t="shared" si="0"/>
        <v>0</v>
      </c>
    </row>
    <row r="31" spans="1:9" s="360" customFormat="1" ht="24" customHeight="1">
      <c r="A31" s="164"/>
      <c r="B31" s="165" t="s">
        <v>64</v>
      </c>
      <c r="C31" s="176"/>
      <c r="D31" s="294">
        <v>98</v>
      </c>
      <c r="E31" s="294">
        <v>212</v>
      </c>
      <c r="F31" s="294">
        <v>101</v>
      </c>
      <c r="G31" s="295">
        <v>111</v>
      </c>
      <c r="I31" s="358">
        <f t="shared" si="0"/>
        <v>0</v>
      </c>
    </row>
    <row r="32" spans="1:9" s="360" customFormat="1" ht="24" customHeight="1">
      <c r="A32" s="164"/>
      <c r="B32" s="165" t="s">
        <v>65</v>
      </c>
      <c r="C32" s="176"/>
      <c r="D32" s="294">
        <v>78</v>
      </c>
      <c r="E32" s="294">
        <v>181</v>
      </c>
      <c r="F32" s="294">
        <v>79</v>
      </c>
      <c r="G32" s="295">
        <v>102</v>
      </c>
      <c r="I32" s="358">
        <f t="shared" si="0"/>
        <v>0</v>
      </c>
    </row>
    <row r="33" spans="1:9" s="360" customFormat="1" ht="24" customHeight="1">
      <c r="A33" s="164"/>
      <c r="B33" s="165" t="s">
        <v>66</v>
      </c>
      <c r="C33" s="176"/>
      <c r="D33" s="294">
        <v>81</v>
      </c>
      <c r="E33" s="294">
        <v>187</v>
      </c>
      <c r="F33" s="294">
        <v>86</v>
      </c>
      <c r="G33" s="295">
        <v>101</v>
      </c>
      <c r="I33" s="358">
        <f t="shared" si="0"/>
        <v>0</v>
      </c>
    </row>
    <row r="34" spans="1:9" s="360" customFormat="1" ht="24" customHeight="1">
      <c r="A34" s="164"/>
      <c r="B34" s="165" t="s">
        <v>67</v>
      </c>
      <c r="C34" s="176"/>
      <c r="D34" s="294">
        <v>119</v>
      </c>
      <c r="E34" s="294">
        <v>221</v>
      </c>
      <c r="F34" s="294">
        <v>108</v>
      </c>
      <c r="G34" s="295">
        <v>113</v>
      </c>
      <c r="I34" s="358">
        <f t="shared" si="0"/>
        <v>0</v>
      </c>
    </row>
    <row r="35" spans="1:9" s="360" customFormat="1" ht="24" customHeight="1" thickBot="1">
      <c r="A35" s="166"/>
      <c r="B35" s="167" t="s">
        <v>68</v>
      </c>
      <c r="C35" s="202"/>
      <c r="D35" s="200">
        <v>79</v>
      </c>
      <c r="E35" s="200">
        <v>163</v>
      </c>
      <c r="F35" s="200">
        <v>84</v>
      </c>
      <c r="G35" s="201">
        <v>79</v>
      </c>
      <c r="I35" s="358">
        <f t="shared" si="0"/>
        <v>0</v>
      </c>
    </row>
    <row r="36" spans="1:9" s="360" customFormat="1" ht="18" customHeight="1">
      <c r="A36" s="154"/>
      <c r="B36" s="371"/>
      <c r="C36" s="371"/>
      <c r="D36" s="372"/>
      <c r="E36" s="372"/>
      <c r="F36" s="372"/>
      <c r="G36" s="373" t="s">
        <v>1025</v>
      </c>
      <c r="I36" s="358" t="e">
        <f t="shared" si="0"/>
        <v>#VALUE!</v>
      </c>
    </row>
    <row r="37" spans="1:9" s="360" customFormat="1" ht="22.5" customHeight="1" thickBot="1">
      <c r="A37" s="154"/>
      <c r="B37" s="371"/>
      <c r="C37" s="371"/>
      <c r="D37" s="372"/>
      <c r="E37" s="372"/>
      <c r="F37" s="372"/>
      <c r="G37" s="372"/>
      <c r="I37" s="358">
        <f t="shared" si="0"/>
        <v>0</v>
      </c>
    </row>
    <row r="38" spans="1:9" s="360" customFormat="1" ht="14.25" customHeight="1">
      <c r="A38" s="452" t="s">
        <v>100</v>
      </c>
      <c r="B38" s="453"/>
      <c r="C38" s="453"/>
      <c r="D38" s="453" t="s">
        <v>6</v>
      </c>
      <c r="E38" s="453" t="s">
        <v>99</v>
      </c>
      <c r="F38" s="453"/>
      <c r="G38" s="456"/>
      <c r="I38" s="358" t="e">
        <f t="shared" si="0"/>
        <v>#VALUE!</v>
      </c>
    </row>
    <row r="39" spans="1:9" s="360" customFormat="1">
      <c r="A39" s="454"/>
      <c r="B39" s="455"/>
      <c r="C39" s="455"/>
      <c r="D39" s="455"/>
      <c r="E39" s="293" t="s">
        <v>17</v>
      </c>
      <c r="F39" s="293" t="s">
        <v>3</v>
      </c>
      <c r="G39" s="168" t="s">
        <v>4</v>
      </c>
      <c r="I39" s="358" t="e">
        <f t="shared" si="0"/>
        <v>#VALUE!</v>
      </c>
    </row>
    <row r="40" spans="1:9" s="360" customFormat="1" ht="7.5" customHeight="1">
      <c r="A40" s="169"/>
      <c r="B40" s="170"/>
      <c r="C40" s="171"/>
      <c r="D40" s="172" t="s">
        <v>40</v>
      </c>
      <c r="E40" s="172" t="s">
        <v>616</v>
      </c>
      <c r="F40" s="172" t="s">
        <v>616</v>
      </c>
      <c r="G40" s="173" t="s">
        <v>616</v>
      </c>
      <c r="I40" s="358" t="e">
        <f t="shared" si="0"/>
        <v>#VALUE!</v>
      </c>
    </row>
    <row r="41" spans="1:9" s="360" customFormat="1" ht="24" customHeight="1">
      <c r="A41" s="162"/>
      <c r="B41" s="163" t="s">
        <v>69</v>
      </c>
      <c r="C41" s="203"/>
      <c r="D41" s="198">
        <v>89</v>
      </c>
      <c r="E41" s="198">
        <v>192</v>
      </c>
      <c r="F41" s="198">
        <v>94</v>
      </c>
      <c r="G41" s="199">
        <v>98</v>
      </c>
      <c r="I41" s="358">
        <f t="shared" si="0"/>
        <v>0</v>
      </c>
    </row>
    <row r="42" spans="1:9" s="360" customFormat="1" ht="24" customHeight="1">
      <c r="A42" s="164"/>
      <c r="B42" s="165" t="s">
        <v>70</v>
      </c>
      <c r="C42" s="204"/>
      <c r="D42" s="294">
        <v>258</v>
      </c>
      <c r="E42" s="294">
        <v>611</v>
      </c>
      <c r="F42" s="294">
        <v>258</v>
      </c>
      <c r="G42" s="295">
        <v>353</v>
      </c>
      <c r="I42" s="358">
        <f>E42-F42-G42</f>
        <v>0</v>
      </c>
    </row>
    <row r="43" spans="1:9" s="360" customFormat="1" ht="12" customHeight="1">
      <c r="A43" s="169"/>
      <c r="B43" s="174" t="s">
        <v>71</v>
      </c>
      <c r="C43" s="171"/>
      <c r="D43" s="459">
        <v>166</v>
      </c>
      <c r="E43" s="459">
        <v>347</v>
      </c>
      <c r="F43" s="459">
        <v>169</v>
      </c>
      <c r="G43" s="460">
        <v>178</v>
      </c>
      <c r="I43" s="358">
        <f t="shared" si="0"/>
        <v>0</v>
      </c>
    </row>
    <row r="44" spans="1:9" s="360" customFormat="1" ht="12" customHeight="1">
      <c r="A44" s="162"/>
      <c r="B44" s="163" t="s">
        <v>72</v>
      </c>
      <c r="C44" s="203"/>
      <c r="D44" s="459"/>
      <c r="E44" s="459">
        <f t="shared" ref="E44" si="1">F44+G44</f>
        <v>0</v>
      </c>
      <c r="F44" s="459"/>
      <c r="G44" s="460"/>
      <c r="I44" s="358">
        <f t="shared" si="0"/>
        <v>0</v>
      </c>
    </row>
    <row r="45" spans="1:9" s="360" customFormat="1" ht="24" customHeight="1">
      <c r="A45" s="164"/>
      <c r="B45" s="165" t="s">
        <v>73</v>
      </c>
      <c r="C45" s="204"/>
      <c r="D45" s="294">
        <v>267</v>
      </c>
      <c r="E45" s="294">
        <v>686</v>
      </c>
      <c r="F45" s="294">
        <v>320</v>
      </c>
      <c r="G45" s="295">
        <v>366</v>
      </c>
      <c r="I45" s="358">
        <f t="shared" si="0"/>
        <v>0</v>
      </c>
    </row>
    <row r="46" spans="1:9" s="360" customFormat="1" ht="24" customHeight="1">
      <c r="A46" s="164"/>
      <c r="B46" s="165" t="s">
        <v>74</v>
      </c>
      <c r="C46" s="204"/>
      <c r="D46" s="294">
        <v>460</v>
      </c>
      <c r="E46" s="294">
        <v>1014</v>
      </c>
      <c r="F46" s="294">
        <v>499</v>
      </c>
      <c r="G46" s="295">
        <v>515</v>
      </c>
      <c r="I46" s="358">
        <f t="shared" si="0"/>
        <v>0</v>
      </c>
    </row>
    <row r="47" spans="1:9" s="360" customFormat="1" ht="24" customHeight="1">
      <c r="A47" s="164"/>
      <c r="B47" s="165" t="s">
        <v>75</v>
      </c>
      <c r="C47" s="204"/>
      <c r="D47" s="294">
        <v>161</v>
      </c>
      <c r="E47" s="294">
        <v>405</v>
      </c>
      <c r="F47" s="294">
        <v>186</v>
      </c>
      <c r="G47" s="295">
        <v>219</v>
      </c>
      <c r="I47" s="358">
        <f t="shared" si="0"/>
        <v>0</v>
      </c>
    </row>
    <row r="48" spans="1:9" s="360" customFormat="1" ht="24" customHeight="1">
      <c r="A48" s="164"/>
      <c r="B48" s="165" t="s">
        <v>76</v>
      </c>
      <c r="C48" s="204"/>
      <c r="D48" s="294">
        <v>274</v>
      </c>
      <c r="E48" s="294">
        <v>529</v>
      </c>
      <c r="F48" s="294">
        <v>226</v>
      </c>
      <c r="G48" s="295">
        <v>303</v>
      </c>
      <c r="I48" s="358">
        <f t="shared" si="0"/>
        <v>0</v>
      </c>
    </row>
    <row r="49" spans="1:9" s="360" customFormat="1" ht="24" customHeight="1">
      <c r="A49" s="164"/>
      <c r="B49" s="165" t="s">
        <v>77</v>
      </c>
      <c r="C49" s="204"/>
      <c r="D49" s="294">
        <v>15</v>
      </c>
      <c r="E49" s="294">
        <v>35</v>
      </c>
      <c r="F49" s="294">
        <v>16</v>
      </c>
      <c r="G49" s="295">
        <v>19</v>
      </c>
      <c r="I49" s="358">
        <f t="shared" si="0"/>
        <v>0</v>
      </c>
    </row>
    <row r="50" spans="1:9" s="360" customFormat="1" ht="24" customHeight="1">
      <c r="A50" s="164"/>
      <c r="B50" s="165" t="s">
        <v>78</v>
      </c>
      <c r="C50" s="204"/>
      <c r="D50" s="294">
        <v>172</v>
      </c>
      <c r="E50" s="294">
        <v>474</v>
      </c>
      <c r="F50" s="294">
        <v>241</v>
      </c>
      <c r="G50" s="295">
        <v>233</v>
      </c>
      <c r="I50" s="358">
        <f t="shared" si="0"/>
        <v>0</v>
      </c>
    </row>
    <row r="51" spans="1:9" s="360" customFormat="1" ht="24" customHeight="1">
      <c r="A51" s="164"/>
      <c r="B51" s="165" t="s">
        <v>79</v>
      </c>
      <c r="C51" s="204"/>
      <c r="D51" s="294">
        <v>49</v>
      </c>
      <c r="E51" s="294">
        <v>149</v>
      </c>
      <c r="F51" s="294">
        <v>72</v>
      </c>
      <c r="G51" s="295">
        <v>77</v>
      </c>
      <c r="I51" s="358">
        <f t="shared" si="0"/>
        <v>0</v>
      </c>
    </row>
    <row r="52" spans="1:9" s="360" customFormat="1" ht="24" customHeight="1">
      <c r="A52" s="164"/>
      <c r="B52" s="165" t="s">
        <v>80</v>
      </c>
      <c r="C52" s="204"/>
      <c r="D52" s="294">
        <v>26</v>
      </c>
      <c r="E52" s="294">
        <v>86</v>
      </c>
      <c r="F52" s="294">
        <v>43</v>
      </c>
      <c r="G52" s="295">
        <v>43</v>
      </c>
      <c r="I52" s="358">
        <f t="shared" si="0"/>
        <v>0</v>
      </c>
    </row>
    <row r="53" spans="1:9" s="360" customFormat="1" ht="24" customHeight="1">
      <c r="A53" s="164"/>
      <c r="B53" s="165" t="s">
        <v>81</v>
      </c>
      <c r="C53" s="204"/>
      <c r="D53" s="294">
        <v>26</v>
      </c>
      <c r="E53" s="294">
        <v>88</v>
      </c>
      <c r="F53" s="294">
        <v>41</v>
      </c>
      <c r="G53" s="295">
        <v>47</v>
      </c>
      <c r="I53" s="358">
        <f t="shared" si="0"/>
        <v>0</v>
      </c>
    </row>
    <row r="54" spans="1:9" s="360" customFormat="1" ht="24" customHeight="1">
      <c r="A54" s="164"/>
      <c r="B54" s="165" t="s">
        <v>82</v>
      </c>
      <c r="C54" s="204"/>
      <c r="D54" s="294">
        <v>21</v>
      </c>
      <c r="E54" s="294">
        <v>65</v>
      </c>
      <c r="F54" s="294">
        <v>28</v>
      </c>
      <c r="G54" s="295">
        <v>37</v>
      </c>
      <c r="I54" s="358">
        <f t="shared" si="0"/>
        <v>0</v>
      </c>
    </row>
    <row r="55" spans="1:9" s="360" customFormat="1" ht="24" customHeight="1">
      <c r="A55" s="164"/>
      <c r="B55" s="165" t="s">
        <v>83</v>
      </c>
      <c r="C55" s="204"/>
      <c r="D55" s="294">
        <v>44</v>
      </c>
      <c r="E55" s="294">
        <v>174</v>
      </c>
      <c r="F55" s="294">
        <v>93</v>
      </c>
      <c r="G55" s="295">
        <v>81</v>
      </c>
      <c r="I55" s="358">
        <f t="shared" si="0"/>
        <v>0</v>
      </c>
    </row>
    <row r="56" spans="1:9" s="360" customFormat="1" ht="24" customHeight="1">
      <c r="A56" s="164"/>
      <c r="B56" s="165" t="s">
        <v>84</v>
      </c>
      <c r="C56" s="204"/>
      <c r="D56" s="294">
        <v>35</v>
      </c>
      <c r="E56" s="294">
        <v>99</v>
      </c>
      <c r="F56" s="294">
        <v>54</v>
      </c>
      <c r="G56" s="295">
        <v>45</v>
      </c>
      <c r="I56" s="358">
        <f t="shared" si="0"/>
        <v>0</v>
      </c>
    </row>
    <row r="57" spans="1:9" s="360" customFormat="1" ht="24" customHeight="1">
      <c r="A57" s="164"/>
      <c r="B57" s="165" t="s">
        <v>85</v>
      </c>
      <c r="C57" s="204"/>
      <c r="D57" s="294">
        <v>22</v>
      </c>
      <c r="E57" s="294">
        <v>65</v>
      </c>
      <c r="F57" s="294">
        <v>30</v>
      </c>
      <c r="G57" s="295">
        <v>35</v>
      </c>
      <c r="I57" s="358">
        <f t="shared" si="0"/>
        <v>0</v>
      </c>
    </row>
    <row r="58" spans="1:9" s="360" customFormat="1" ht="24" customHeight="1">
      <c r="A58" s="164"/>
      <c r="B58" s="165" t="s">
        <v>86</v>
      </c>
      <c r="C58" s="204"/>
      <c r="D58" s="294">
        <v>29</v>
      </c>
      <c r="E58" s="294">
        <v>84</v>
      </c>
      <c r="F58" s="294">
        <v>43</v>
      </c>
      <c r="G58" s="295">
        <v>41</v>
      </c>
      <c r="I58" s="358">
        <f t="shared" si="0"/>
        <v>0</v>
      </c>
    </row>
    <row r="59" spans="1:9" s="360" customFormat="1" ht="24" customHeight="1">
      <c r="A59" s="164"/>
      <c r="B59" s="165" t="s">
        <v>87</v>
      </c>
      <c r="C59" s="204"/>
      <c r="D59" s="294">
        <v>98</v>
      </c>
      <c r="E59" s="294">
        <v>295</v>
      </c>
      <c r="F59" s="294">
        <v>142</v>
      </c>
      <c r="G59" s="295">
        <v>153</v>
      </c>
      <c r="I59" s="358">
        <f t="shared" si="0"/>
        <v>0</v>
      </c>
    </row>
    <row r="60" spans="1:9" s="360" customFormat="1" ht="24" customHeight="1">
      <c r="A60" s="164"/>
      <c r="B60" s="165" t="s">
        <v>88</v>
      </c>
      <c r="C60" s="204"/>
      <c r="D60" s="294">
        <v>42</v>
      </c>
      <c r="E60" s="294">
        <v>126</v>
      </c>
      <c r="F60" s="294">
        <v>61</v>
      </c>
      <c r="G60" s="295">
        <v>65</v>
      </c>
      <c r="I60" s="358">
        <f t="shared" si="0"/>
        <v>0</v>
      </c>
    </row>
    <row r="61" spans="1:9" s="360" customFormat="1" ht="24" customHeight="1">
      <c r="A61" s="164"/>
      <c r="B61" s="165" t="s">
        <v>89</v>
      </c>
      <c r="C61" s="204"/>
      <c r="D61" s="294">
        <v>7</v>
      </c>
      <c r="E61" s="294">
        <v>20</v>
      </c>
      <c r="F61" s="294">
        <v>9</v>
      </c>
      <c r="G61" s="295">
        <v>11</v>
      </c>
      <c r="I61" s="358">
        <f t="shared" si="0"/>
        <v>0</v>
      </c>
    </row>
    <row r="62" spans="1:9" s="360" customFormat="1" ht="24" customHeight="1">
      <c r="A62" s="164"/>
      <c r="B62" s="165" t="s">
        <v>90</v>
      </c>
      <c r="C62" s="204"/>
      <c r="D62" s="294">
        <v>13</v>
      </c>
      <c r="E62" s="294">
        <v>34</v>
      </c>
      <c r="F62" s="294">
        <v>18</v>
      </c>
      <c r="G62" s="295">
        <v>16</v>
      </c>
      <c r="I62" s="358">
        <f t="shared" si="0"/>
        <v>0</v>
      </c>
    </row>
    <row r="63" spans="1:9" s="360" customFormat="1" ht="24" customHeight="1">
      <c r="A63" s="164"/>
      <c r="B63" s="165" t="s">
        <v>91</v>
      </c>
      <c r="C63" s="204"/>
      <c r="D63" s="294">
        <v>32</v>
      </c>
      <c r="E63" s="294">
        <v>102</v>
      </c>
      <c r="F63" s="294">
        <v>50</v>
      </c>
      <c r="G63" s="295">
        <v>52</v>
      </c>
      <c r="I63" s="358">
        <f t="shared" si="0"/>
        <v>0</v>
      </c>
    </row>
    <row r="64" spans="1:9" s="360" customFormat="1" ht="24" customHeight="1">
      <c r="A64" s="164"/>
      <c r="B64" s="165" t="s">
        <v>92</v>
      </c>
      <c r="C64" s="204"/>
      <c r="D64" s="294">
        <v>28</v>
      </c>
      <c r="E64" s="294">
        <v>97</v>
      </c>
      <c r="F64" s="294">
        <v>49</v>
      </c>
      <c r="G64" s="295">
        <v>48</v>
      </c>
      <c r="I64" s="358">
        <f t="shared" si="0"/>
        <v>0</v>
      </c>
    </row>
    <row r="65" spans="1:9" s="360" customFormat="1" ht="24" customHeight="1">
      <c r="A65" s="164"/>
      <c r="B65" s="165" t="s">
        <v>93</v>
      </c>
      <c r="C65" s="204"/>
      <c r="D65" s="294">
        <v>244</v>
      </c>
      <c r="E65" s="294">
        <v>617</v>
      </c>
      <c r="F65" s="294">
        <v>309</v>
      </c>
      <c r="G65" s="295">
        <v>308</v>
      </c>
      <c r="I65" s="358">
        <f t="shared" si="0"/>
        <v>0</v>
      </c>
    </row>
    <row r="66" spans="1:9" s="360" customFormat="1" ht="24" customHeight="1">
      <c r="A66" s="164"/>
      <c r="B66" s="165" t="s">
        <v>94</v>
      </c>
      <c r="C66" s="204"/>
      <c r="D66" s="294">
        <v>43</v>
      </c>
      <c r="E66" s="294">
        <v>126</v>
      </c>
      <c r="F66" s="294">
        <v>61</v>
      </c>
      <c r="G66" s="295">
        <v>65</v>
      </c>
      <c r="I66" s="358">
        <f t="shared" si="0"/>
        <v>0</v>
      </c>
    </row>
    <row r="67" spans="1:9" s="360" customFormat="1" ht="24" customHeight="1">
      <c r="A67" s="164"/>
      <c r="B67" s="165" t="s">
        <v>95</v>
      </c>
      <c r="C67" s="204"/>
      <c r="D67" s="294">
        <v>20</v>
      </c>
      <c r="E67" s="294">
        <v>54</v>
      </c>
      <c r="F67" s="294">
        <v>28</v>
      </c>
      <c r="G67" s="295">
        <v>26</v>
      </c>
      <c r="I67" s="358">
        <f t="shared" si="0"/>
        <v>0</v>
      </c>
    </row>
    <row r="68" spans="1:9" s="360" customFormat="1" ht="24" customHeight="1">
      <c r="A68" s="164"/>
      <c r="B68" s="165" t="s">
        <v>96</v>
      </c>
      <c r="C68" s="204"/>
      <c r="D68" s="294">
        <v>33</v>
      </c>
      <c r="E68" s="294">
        <v>87</v>
      </c>
      <c r="F68" s="294">
        <v>37</v>
      </c>
      <c r="G68" s="295">
        <v>50</v>
      </c>
      <c r="I68" s="358">
        <f t="shared" si="0"/>
        <v>0</v>
      </c>
    </row>
    <row r="69" spans="1:9" s="360" customFormat="1" ht="24" customHeight="1">
      <c r="A69" s="164"/>
      <c r="B69" s="165" t="s">
        <v>97</v>
      </c>
      <c r="C69" s="204"/>
      <c r="D69" s="294">
        <v>13</v>
      </c>
      <c r="E69" s="294">
        <v>205</v>
      </c>
      <c r="F69" s="294">
        <v>201</v>
      </c>
      <c r="G69" s="295">
        <v>4</v>
      </c>
      <c r="I69" s="358">
        <f t="shared" si="0"/>
        <v>0</v>
      </c>
    </row>
    <row r="70" spans="1:9" s="360" customFormat="1" ht="24" customHeight="1" thickBot="1">
      <c r="A70" s="166"/>
      <c r="B70" s="167" t="s">
        <v>1026</v>
      </c>
      <c r="C70" s="202"/>
      <c r="D70" s="200">
        <v>41</v>
      </c>
      <c r="E70" s="200">
        <v>199</v>
      </c>
      <c r="F70" s="200">
        <v>101</v>
      </c>
      <c r="G70" s="201">
        <v>98</v>
      </c>
      <c r="I70" s="358">
        <f t="shared" si="0"/>
        <v>0</v>
      </c>
    </row>
    <row r="71" spans="1:9">
      <c r="D71" s="349"/>
      <c r="E71" s="349"/>
      <c r="F71" s="349"/>
      <c r="G71" s="349"/>
    </row>
    <row r="72" spans="1:9">
      <c r="D72" s="349">
        <f>SUM(D7:D35)+SUM(D41:D70)</f>
        <v>8626</v>
      </c>
      <c r="E72" s="349">
        <f t="shared" ref="E72:G72" si="2">SUM(E7:E35)+SUM(E41:E70)</f>
        <v>20296</v>
      </c>
      <c r="F72" s="349">
        <f t="shared" si="2"/>
        <v>9763</v>
      </c>
      <c r="G72" s="349">
        <f t="shared" si="2"/>
        <v>10533</v>
      </c>
    </row>
    <row r="73" spans="1:9">
      <c r="D73" s="349">
        <f>D6-D72</f>
        <v>0</v>
      </c>
      <c r="E73" s="349">
        <f t="shared" ref="E73:G73" si="3">E6-E72</f>
        <v>0</v>
      </c>
      <c r="F73" s="349">
        <f t="shared" si="3"/>
        <v>0</v>
      </c>
      <c r="G73" s="349">
        <f t="shared" si="3"/>
        <v>0</v>
      </c>
    </row>
  </sheetData>
  <mergeCells count="12">
    <mergeCell ref="F43:F44"/>
    <mergeCell ref="G43:G44"/>
    <mergeCell ref="D3:D4"/>
    <mergeCell ref="A3:C4"/>
    <mergeCell ref="D43:D44"/>
    <mergeCell ref="E43:E44"/>
    <mergeCell ref="A1:D1"/>
    <mergeCell ref="E2:G2"/>
    <mergeCell ref="A38:C39"/>
    <mergeCell ref="D38:D39"/>
    <mergeCell ref="E38:G38"/>
    <mergeCell ref="E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16" orientation="portrait" useFirstPageNumber="1" r:id="rId1"/>
  <headerFooter alignWithMargins="0">
    <oddFooter>&amp;C&amp;"ＭＳ 明朝,標準"- &amp;P -</oddFooter>
  </headerFooter>
  <rowBreaks count="1" manualBreakCount="1">
    <brk id="3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topLeftCell="A52" zoomScale="120" zoomScaleNormal="100" zoomScaleSheetLayoutView="120" workbookViewId="0">
      <selection activeCell="F3" sqref="F3:G4"/>
    </sheetView>
  </sheetViews>
  <sheetFormatPr defaultRowHeight="13.5"/>
  <cols>
    <col min="1" max="1" width="4" style="348" customWidth="1"/>
    <col min="2" max="2" width="24" style="348" customWidth="1"/>
    <col min="3" max="3" width="3.625" style="348" customWidth="1"/>
    <col min="4" max="6" width="18.125" style="348" customWidth="1"/>
    <col min="7" max="7" width="1.125" style="348" customWidth="1"/>
    <col min="8" max="8" width="9.875" style="348" customWidth="1"/>
    <col min="9" max="9" width="24.625" style="348" customWidth="1"/>
    <col min="10" max="10" width="3.625" style="348" customWidth="1"/>
    <col min="11" max="11" width="17.75" style="348" customWidth="1"/>
    <col min="12" max="16384" width="9" style="348"/>
  </cols>
  <sheetData>
    <row r="1" spans="1:11" ht="22.5" customHeight="1">
      <c r="A1" s="464" t="s">
        <v>1031</v>
      </c>
      <c r="B1" s="465"/>
      <c r="C1" s="465"/>
      <c r="D1" s="465"/>
      <c r="H1" s="288"/>
    </row>
    <row r="2" spans="1:11" ht="22.5" customHeight="1" thickBot="1">
      <c r="E2" s="425" t="s">
        <v>923</v>
      </c>
      <c r="F2" s="425"/>
      <c r="G2" s="478"/>
      <c r="H2" s="332"/>
      <c r="I2" s="5"/>
      <c r="J2" s="5"/>
      <c r="K2" s="5"/>
    </row>
    <row r="3" spans="1:11" ht="14.25" customHeight="1">
      <c r="A3" s="466" t="s">
        <v>101</v>
      </c>
      <c r="B3" s="467"/>
      <c r="C3" s="467"/>
      <c r="D3" s="472" t="s">
        <v>924</v>
      </c>
      <c r="E3" s="472" t="s">
        <v>615</v>
      </c>
      <c r="F3" s="479" t="s">
        <v>102</v>
      </c>
      <c r="G3" s="480"/>
      <c r="H3" s="30"/>
    </row>
    <row r="4" spans="1:11">
      <c r="A4" s="468"/>
      <c r="B4" s="469"/>
      <c r="C4" s="469"/>
      <c r="D4" s="473"/>
      <c r="E4" s="473"/>
      <c r="F4" s="481"/>
      <c r="G4" s="482"/>
      <c r="H4" s="30"/>
    </row>
    <row r="5" spans="1:11" ht="7.5" customHeight="1">
      <c r="A5" s="13"/>
      <c r="B5" s="21"/>
      <c r="C5" s="17"/>
      <c r="D5" s="303" t="s">
        <v>616</v>
      </c>
      <c r="E5" s="303" t="s">
        <v>616</v>
      </c>
      <c r="F5" s="483" t="s">
        <v>616</v>
      </c>
      <c r="G5" s="484"/>
      <c r="H5" s="129"/>
    </row>
    <row r="6" spans="1:11" ht="24" customHeight="1">
      <c r="A6" s="14"/>
      <c r="B6" s="325" t="s">
        <v>520</v>
      </c>
      <c r="C6" s="18"/>
      <c r="D6" s="198">
        <v>20296</v>
      </c>
      <c r="E6" s="138">
        <v>21575</v>
      </c>
      <c r="F6" s="84">
        <f t="shared" ref="F6:F35" si="0">D6-E6</f>
        <v>-1279</v>
      </c>
      <c r="G6" s="361"/>
      <c r="H6" s="46"/>
    </row>
    <row r="7" spans="1:11" ht="24" customHeight="1">
      <c r="A7" s="15"/>
      <c r="B7" s="85" t="s">
        <v>521</v>
      </c>
      <c r="C7" s="19"/>
      <c r="D7" s="345">
        <v>253</v>
      </c>
      <c r="E7" s="136">
        <v>260</v>
      </c>
      <c r="F7" s="84">
        <f t="shared" si="0"/>
        <v>-7</v>
      </c>
      <c r="G7" s="363"/>
      <c r="H7" s="46"/>
    </row>
    <row r="8" spans="1:11" ht="24" customHeight="1">
      <c r="A8" s="15"/>
      <c r="B8" s="85" t="s">
        <v>522</v>
      </c>
      <c r="C8" s="19"/>
      <c r="D8" s="345">
        <v>624</v>
      </c>
      <c r="E8" s="136">
        <v>650</v>
      </c>
      <c r="F8" s="84">
        <f t="shared" si="0"/>
        <v>-26</v>
      </c>
      <c r="G8" s="363"/>
      <c r="H8" s="46"/>
    </row>
    <row r="9" spans="1:11" ht="24" customHeight="1">
      <c r="A9" s="15"/>
      <c r="B9" s="85" t="s">
        <v>523</v>
      </c>
      <c r="C9" s="19"/>
      <c r="D9" s="345">
        <v>512</v>
      </c>
      <c r="E9" s="136">
        <v>550</v>
      </c>
      <c r="F9" s="84">
        <f t="shared" si="0"/>
        <v>-38</v>
      </c>
      <c r="G9" s="363"/>
      <c r="H9" s="46"/>
    </row>
    <row r="10" spans="1:11" ht="24" customHeight="1">
      <c r="A10" s="15"/>
      <c r="B10" s="85" t="s">
        <v>524</v>
      </c>
      <c r="C10" s="19"/>
      <c r="D10" s="345">
        <v>599</v>
      </c>
      <c r="E10" s="136">
        <v>648</v>
      </c>
      <c r="F10" s="84">
        <f t="shared" si="0"/>
        <v>-49</v>
      </c>
      <c r="G10" s="363"/>
      <c r="H10" s="46"/>
    </row>
    <row r="11" spans="1:11" ht="24" customHeight="1">
      <c r="A11" s="15"/>
      <c r="B11" s="85" t="s">
        <v>578</v>
      </c>
      <c r="C11" s="19"/>
      <c r="D11" s="345">
        <v>295</v>
      </c>
      <c r="E11" s="136">
        <v>317</v>
      </c>
      <c r="F11" s="84">
        <f t="shared" si="0"/>
        <v>-22</v>
      </c>
      <c r="G11" s="363"/>
      <c r="H11" s="46"/>
    </row>
    <row r="12" spans="1:11" ht="24" customHeight="1">
      <c r="A12" s="15"/>
      <c r="B12" s="85" t="s">
        <v>525</v>
      </c>
      <c r="C12" s="19"/>
      <c r="D12" s="345">
        <v>451</v>
      </c>
      <c r="E12" s="136">
        <v>473</v>
      </c>
      <c r="F12" s="84">
        <f t="shared" si="0"/>
        <v>-22</v>
      </c>
      <c r="G12" s="363"/>
      <c r="H12" s="46"/>
    </row>
    <row r="13" spans="1:11" ht="24" customHeight="1">
      <c r="A13" s="15"/>
      <c r="B13" s="85" t="s">
        <v>526</v>
      </c>
      <c r="C13" s="19"/>
      <c r="D13" s="345">
        <v>770</v>
      </c>
      <c r="E13" s="136">
        <v>775</v>
      </c>
      <c r="F13" s="84">
        <f t="shared" si="0"/>
        <v>-5</v>
      </c>
      <c r="G13" s="363"/>
      <c r="H13" s="46"/>
    </row>
    <row r="14" spans="1:11" ht="24" customHeight="1">
      <c r="A14" s="15"/>
      <c r="B14" s="85" t="s">
        <v>527</v>
      </c>
      <c r="C14" s="19"/>
      <c r="D14" s="345">
        <v>623</v>
      </c>
      <c r="E14" s="136">
        <v>657</v>
      </c>
      <c r="F14" s="84">
        <f t="shared" si="0"/>
        <v>-34</v>
      </c>
      <c r="G14" s="363"/>
      <c r="H14" s="46"/>
    </row>
    <row r="15" spans="1:11" ht="24" customHeight="1">
      <c r="A15" s="15"/>
      <c r="B15" s="85" t="s">
        <v>528</v>
      </c>
      <c r="C15" s="19"/>
      <c r="D15" s="345">
        <v>392</v>
      </c>
      <c r="E15" s="136">
        <v>423</v>
      </c>
      <c r="F15" s="84">
        <f t="shared" si="0"/>
        <v>-31</v>
      </c>
      <c r="G15" s="363"/>
      <c r="H15" s="46"/>
    </row>
    <row r="16" spans="1:11" ht="24" customHeight="1">
      <c r="A16" s="15"/>
      <c r="B16" s="85" t="s">
        <v>529</v>
      </c>
      <c r="C16" s="19"/>
      <c r="D16" s="345">
        <v>812</v>
      </c>
      <c r="E16" s="136">
        <v>864</v>
      </c>
      <c r="F16" s="84">
        <f t="shared" si="0"/>
        <v>-52</v>
      </c>
      <c r="G16" s="363"/>
      <c r="H16" s="46"/>
    </row>
    <row r="17" spans="1:8" ht="24" customHeight="1">
      <c r="A17" s="15"/>
      <c r="B17" s="85" t="s">
        <v>530</v>
      </c>
      <c r="C17" s="19"/>
      <c r="D17" s="345">
        <v>366</v>
      </c>
      <c r="E17" s="136">
        <v>349</v>
      </c>
      <c r="F17" s="84">
        <f t="shared" si="0"/>
        <v>17</v>
      </c>
      <c r="G17" s="363"/>
      <c r="H17" s="46"/>
    </row>
    <row r="18" spans="1:8" ht="24" customHeight="1">
      <c r="A18" s="15"/>
      <c r="B18" s="85" t="s">
        <v>531</v>
      </c>
      <c r="C18" s="19"/>
      <c r="D18" s="345">
        <v>458</v>
      </c>
      <c r="E18" s="136">
        <v>525</v>
      </c>
      <c r="F18" s="84">
        <f t="shared" si="0"/>
        <v>-67</v>
      </c>
      <c r="G18" s="363"/>
      <c r="H18" s="46"/>
    </row>
    <row r="19" spans="1:8" ht="24" customHeight="1">
      <c r="A19" s="15"/>
      <c r="B19" s="85" t="s">
        <v>532</v>
      </c>
      <c r="C19" s="19"/>
      <c r="D19" s="345">
        <v>415</v>
      </c>
      <c r="E19" s="136">
        <v>439</v>
      </c>
      <c r="F19" s="84">
        <f t="shared" si="0"/>
        <v>-24</v>
      </c>
      <c r="G19" s="363"/>
      <c r="H19" s="46"/>
    </row>
    <row r="20" spans="1:8" ht="24" customHeight="1">
      <c r="A20" s="15"/>
      <c r="B20" s="85" t="s">
        <v>533</v>
      </c>
      <c r="C20" s="19"/>
      <c r="D20" s="345">
        <v>338</v>
      </c>
      <c r="E20" s="136">
        <v>353</v>
      </c>
      <c r="F20" s="84">
        <f t="shared" si="0"/>
        <v>-15</v>
      </c>
      <c r="G20" s="363"/>
      <c r="H20" s="46"/>
    </row>
    <row r="21" spans="1:8" ht="24" customHeight="1">
      <c r="A21" s="15"/>
      <c r="B21" s="85" t="s">
        <v>534</v>
      </c>
      <c r="C21" s="19"/>
      <c r="D21" s="345">
        <v>210</v>
      </c>
      <c r="E21" s="136">
        <v>229</v>
      </c>
      <c r="F21" s="84">
        <f t="shared" si="0"/>
        <v>-19</v>
      </c>
      <c r="G21" s="363"/>
      <c r="H21" s="46"/>
    </row>
    <row r="22" spans="1:8" ht="24" customHeight="1">
      <c r="A22" s="15"/>
      <c r="B22" s="85" t="s">
        <v>535</v>
      </c>
      <c r="C22" s="19"/>
      <c r="D22" s="345">
        <v>1803</v>
      </c>
      <c r="E22" s="136">
        <v>1822</v>
      </c>
      <c r="F22" s="84">
        <f t="shared" si="0"/>
        <v>-19</v>
      </c>
      <c r="G22" s="363"/>
      <c r="H22" s="46"/>
    </row>
    <row r="23" spans="1:8" ht="24" customHeight="1">
      <c r="A23" s="15"/>
      <c r="B23" s="85" t="s">
        <v>536</v>
      </c>
      <c r="C23" s="19"/>
      <c r="D23" s="345">
        <v>608</v>
      </c>
      <c r="E23" s="136">
        <v>515</v>
      </c>
      <c r="F23" s="84">
        <f t="shared" si="0"/>
        <v>93</v>
      </c>
      <c r="G23" s="363"/>
      <c r="H23" s="46"/>
    </row>
    <row r="24" spans="1:8" ht="24" customHeight="1">
      <c r="A24" s="15"/>
      <c r="B24" s="85" t="s">
        <v>537</v>
      </c>
      <c r="C24" s="19"/>
      <c r="D24" s="345">
        <v>1335</v>
      </c>
      <c r="E24" s="136">
        <v>1432</v>
      </c>
      <c r="F24" s="84">
        <f t="shared" si="0"/>
        <v>-97</v>
      </c>
      <c r="G24" s="363"/>
      <c r="H24" s="46"/>
    </row>
    <row r="25" spans="1:8" ht="24" customHeight="1">
      <c r="A25" s="15"/>
      <c r="B25" s="85" t="s">
        <v>922</v>
      </c>
      <c r="C25" s="19"/>
      <c r="D25" s="345">
        <v>448</v>
      </c>
      <c r="E25" s="136">
        <v>524</v>
      </c>
      <c r="F25" s="84">
        <f t="shared" si="0"/>
        <v>-76</v>
      </c>
      <c r="G25" s="363"/>
      <c r="H25" s="46"/>
    </row>
    <row r="26" spans="1:8" ht="24" customHeight="1">
      <c r="A26" s="15"/>
      <c r="B26" s="85" t="s">
        <v>538</v>
      </c>
      <c r="C26" s="19"/>
      <c r="D26" s="345">
        <v>177</v>
      </c>
      <c r="E26" s="136">
        <v>187</v>
      </c>
      <c r="F26" s="84">
        <f t="shared" si="0"/>
        <v>-10</v>
      </c>
      <c r="G26" s="363"/>
      <c r="H26" s="46"/>
    </row>
    <row r="27" spans="1:8" ht="24" customHeight="1">
      <c r="A27" s="15"/>
      <c r="B27" s="85" t="s">
        <v>539</v>
      </c>
      <c r="C27" s="19"/>
      <c r="D27" s="345">
        <v>238</v>
      </c>
      <c r="E27" s="136">
        <v>215</v>
      </c>
      <c r="F27" s="84">
        <f t="shared" si="0"/>
        <v>23</v>
      </c>
      <c r="G27" s="363"/>
      <c r="H27" s="46"/>
    </row>
    <row r="28" spans="1:8" ht="24" customHeight="1">
      <c r="A28" s="15"/>
      <c r="B28" s="85" t="s">
        <v>540</v>
      </c>
      <c r="C28" s="19"/>
      <c r="D28" s="345">
        <v>158</v>
      </c>
      <c r="E28" s="136">
        <v>153</v>
      </c>
      <c r="F28" s="84">
        <f t="shared" si="0"/>
        <v>5</v>
      </c>
      <c r="G28" s="363"/>
      <c r="H28" s="46"/>
    </row>
    <row r="29" spans="1:8" ht="24" customHeight="1">
      <c r="A29" s="15"/>
      <c r="B29" s="85" t="s">
        <v>541</v>
      </c>
      <c r="C29" s="19"/>
      <c r="D29" s="345">
        <v>214</v>
      </c>
      <c r="E29" s="136">
        <v>186</v>
      </c>
      <c r="F29" s="84">
        <f t="shared" si="0"/>
        <v>28</v>
      </c>
      <c r="G29" s="363"/>
      <c r="H29" s="46"/>
    </row>
    <row r="30" spans="1:8" ht="24" customHeight="1">
      <c r="A30" s="15"/>
      <c r="B30" s="85" t="s">
        <v>542</v>
      </c>
      <c r="C30" s="19"/>
      <c r="D30" s="345">
        <v>168</v>
      </c>
      <c r="E30" s="136">
        <v>196</v>
      </c>
      <c r="F30" s="84">
        <f t="shared" si="0"/>
        <v>-28</v>
      </c>
      <c r="G30" s="363"/>
      <c r="H30" s="46"/>
    </row>
    <row r="31" spans="1:8" ht="24" customHeight="1">
      <c r="A31" s="15"/>
      <c r="B31" s="85" t="s">
        <v>543</v>
      </c>
      <c r="C31" s="19"/>
      <c r="D31" s="345">
        <v>212</v>
      </c>
      <c r="E31" s="136">
        <v>233</v>
      </c>
      <c r="F31" s="84">
        <f t="shared" si="0"/>
        <v>-21</v>
      </c>
      <c r="G31" s="363"/>
      <c r="H31" s="46"/>
    </row>
    <row r="32" spans="1:8" ht="24" customHeight="1">
      <c r="A32" s="15"/>
      <c r="B32" s="85" t="s">
        <v>544</v>
      </c>
      <c r="C32" s="19"/>
      <c r="D32" s="345">
        <v>181</v>
      </c>
      <c r="E32" s="136">
        <v>187</v>
      </c>
      <c r="F32" s="84">
        <f t="shared" si="0"/>
        <v>-6</v>
      </c>
      <c r="G32" s="363"/>
      <c r="H32" s="46"/>
    </row>
    <row r="33" spans="1:8" ht="24" customHeight="1">
      <c r="A33" s="15"/>
      <c r="B33" s="85" t="s">
        <v>545</v>
      </c>
      <c r="C33" s="19"/>
      <c r="D33" s="345">
        <v>187</v>
      </c>
      <c r="E33" s="136">
        <v>207</v>
      </c>
      <c r="F33" s="84">
        <f t="shared" si="0"/>
        <v>-20</v>
      </c>
      <c r="G33" s="363"/>
      <c r="H33" s="46"/>
    </row>
    <row r="34" spans="1:8" ht="24" customHeight="1">
      <c r="A34" s="15"/>
      <c r="B34" s="85" t="s">
        <v>546</v>
      </c>
      <c r="C34" s="19"/>
      <c r="D34" s="345">
        <v>221</v>
      </c>
      <c r="E34" s="136">
        <v>220</v>
      </c>
      <c r="F34" s="84">
        <f t="shared" si="0"/>
        <v>1</v>
      </c>
      <c r="G34" s="363"/>
      <c r="H34" s="46"/>
    </row>
    <row r="35" spans="1:8" ht="24" customHeight="1" thickBot="1">
      <c r="A35" s="16"/>
      <c r="B35" s="86" t="s">
        <v>547</v>
      </c>
      <c r="C35" s="20"/>
      <c r="D35" s="200">
        <v>163</v>
      </c>
      <c r="E35" s="150">
        <v>168</v>
      </c>
      <c r="F35" s="89">
        <f t="shared" si="0"/>
        <v>-5</v>
      </c>
      <c r="G35" s="364"/>
      <c r="H35" s="46"/>
    </row>
    <row r="36" spans="1:8" ht="18" customHeight="1">
      <c r="D36" s="355"/>
      <c r="E36" s="355"/>
      <c r="F36" s="374" t="s">
        <v>1025</v>
      </c>
      <c r="H36" s="46"/>
    </row>
    <row r="37" spans="1:8" ht="22.5" customHeight="1" thickBot="1">
      <c r="D37" s="357"/>
      <c r="H37" s="46"/>
    </row>
    <row r="38" spans="1:8" ht="14.25" customHeight="1">
      <c r="A38" s="466" t="s">
        <v>101</v>
      </c>
      <c r="B38" s="467"/>
      <c r="C38" s="467"/>
      <c r="D38" s="470" t="s">
        <v>924</v>
      </c>
      <c r="E38" s="472" t="s">
        <v>615</v>
      </c>
      <c r="F38" s="479" t="s">
        <v>102</v>
      </c>
      <c r="G38" s="480"/>
      <c r="H38" s="46"/>
    </row>
    <row r="39" spans="1:8">
      <c r="A39" s="468"/>
      <c r="B39" s="469"/>
      <c r="C39" s="469"/>
      <c r="D39" s="471"/>
      <c r="E39" s="473"/>
      <c r="F39" s="481"/>
      <c r="G39" s="482"/>
      <c r="H39" s="46"/>
    </row>
    <row r="40" spans="1:8" ht="7.5" customHeight="1">
      <c r="A40" s="13"/>
      <c r="B40" s="21"/>
      <c r="C40" s="17"/>
      <c r="D40" s="146" t="s">
        <v>616</v>
      </c>
      <c r="E40" s="303" t="s">
        <v>616</v>
      </c>
      <c r="F40" s="483" t="s">
        <v>616</v>
      </c>
      <c r="G40" s="484"/>
      <c r="H40" s="46"/>
    </row>
    <row r="41" spans="1:8" ht="24" customHeight="1">
      <c r="A41" s="14"/>
      <c r="B41" s="325" t="s">
        <v>548</v>
      </c>
      <c r="C41" s="18"/>
      <c r="D41" s="198">
        <v>192</v>
      </c>
      <c r="E41" s="138">
        <v>178</v>
      </c>
      <c r="F41" s="84">
        <f>D41-E41</f>
        <v>14</v>
      </c>
      <c r="G41" s="361"/>
      <c r="H41" s="46"/>
    </row>
    <row r="42" spans="1:8" ht="24" customHeight="1">
      <c r="A42" s="15"/>
      <c r="B42" s="85" t="s">
        <v>549</v>
      </c>
      <c r="C42" s="19"/>
      <c r="D42" s="345">
        <v>611</v>
      </c>
      <c r="E42" s="136">
        <v>698</v>
      </c>
      <c r="F42" s="84">
        <f>D42-E42</f>
        <v>-87</v>
      </c>
      <c r="G42" s="363"/>
      <c r="H42" s="46"/>
    </row>
    <row r="43" spans="1:8" ht="12" customHeight="1">
      <c r="A43" s="13"/>
      <c r="B43" s="87" t="s">
        <v>550</v>
      </c>
      <c r="C43" s="22"/>
      <c r="D43" s="459">
        <v>347</v>
      </c>
      <c r="E43" s="474">
        <v>391</v>
      </c>
      <c r="F43" s="476">
        <f>D43-E43</f>
        <v>-44</v>
      </c>
      <c r="G43" s="375"/>
      <c r="H43" s="46"/>
    </row>
    <row r="44" spans="1:8" ht="12" customHeight="1">
      <c r="A44" s="14"/>
      <c r="B44" s="88" t="s">
        <v>551</v>
      </c>
      <c r="C44" s="18"/>
      <c r="D44" s="459">
        <f>E43+F44</f>
        <v>391</v>
      </c>
      <c r="E44" s="475"/>
      <c r="F44" s="477"/>
      <c r="G44" s="361"/>
      <c r="H44" s="46"/>
    </row>
    <row r="45" spans="1:8" ht="24" customHeight="1">
      <c r="A45" s="15"/>
      <c r="B45" s="85" t="s">
        <v>552</v>
      </c>
      <c r="C45" s="19"/>
      <c r="D45" s="345">
        <v>686</v>
      </c>
      <c r="E45" s="136">
        <v>703</v>
      </c>
      <c r="F45" s="84">
        <f t="shared" ref="F45:F70" si="1">D45-E45</f>
        <v>-17</v>
      </c>
      <c r="G45" s="363"/>
      <c r="H45" s="46"/>
    </row>
    <row r="46" spans="1:8" ht="24" customHeight="1">
      <c r="A46" s="15"/>
      <c r="B46" s="85" t="s">
        <v>553</v>
      </c>
      <c r="C46" s="19"/>
      <c r="D46" s="345">
        <v>1014</v>
      </c>
      <c r="E46" s="136">
        <v>1028</v>
      </c>
      <c r="F46" s="84">
        <f t="shared" si="1"/>
        <v>-14</v>
      </c>
      <c r="G46" s="363"/>
      <c r="H46" s="46"/>
    </row>
    <row r="47" spans="1:8" ht="24" customHeight="1">
      <c r="A47" s="15"/>
      <c r="B47" s="85" t="s">
        <v>554</v>
      </c>
      <c r="C47" s="19"/>
      <c r="D47" s="345">
        <v>405</v>
      </c>
      <c r="E47" s="136">
        <v>447</v>
      </c>
      <c r="F47" s="84">
        <f t="shared" si="1"/>
        <v>-42</v>
      </c>
      <c r="G47" s="363"/>
      <c r="H47" s="46"/>
    </row>
    <row r="48" spans="1:8" ht="24" customHeight="1">
      <c r="A48" s="15"/>
      <c r="B48" s="85" t="s">
        <v>555</v>
      </c>
      <c r="C48" s="19"/>
      <c r="D48" s="345">
        <v>529</v>
      </c>
      <c r="E48" s="136">
        <v>510</v>
      </c>
      <c r="F48" s="84">
        <f t="shared" si="1"/>
        <v>19</v>
      </c>
      <c r="G48" s="363"/>
      <c r="H48" s="46"/>
    </row>
    <row r="49" spans="1:8" ht="24" customHeight="1">
      <c r="A49" s="15"/>
      <c r="B49" s="85" t="s">
        <v>556</v>
      </c>
      <c r="C49" s="19"/>
      <c r="D49" s="345">
        <v>35</v>
      </c>
      <c r="E49" s="136">
        <v>42</v>
      </c>
      <c r="F49" s="84">
        <f t="shared" si="1"/>
        <v>-7</v>
      </c>
      <c r="G49" s="363"/>
      <c r="H49" s="46"/>
    </row>
    <row r="50" spans="1:8" ht="24" customHeight="1">
      <c r="A50" s="15"/>
      <c r="B50" s="85" t="s">
        <v>557</v>
      </c>
      <c r="C50" s="19"/>
      <c r="D50" s="345">
        <v>474</v>
      </c>
      <c r="E50" s="136">
        <v>559</v>
      </c>
      <c r="F50" s="84">
        <f t="shared" si="1"/>
        <v>-85</v>
      </c>
      <c r="G50" s="363"/>
      <c r="H50" s="46"/>
    </row>
    <row r="51" spans="1:8" ht="24" customHeight="1">
      <c r="A51" s="15"/>
      <c r="B51" s="85" t="s">
        <v>558</v>
      </c>
      <c r="C51" s="19"/>
      <c r="D51" s="345">
        <v>149</v>
      </c>
      <c r="E51" s="136">
        <v>162</v>
      </c>
      <c r="F51" s="84">
        <f t="shared" si="1"/>
        <v>-13</v>
      </c>
      <c r="G51" s="363"/>
      <c r="H51" s="46"/>
    </row>
    <row r="52" spans="1:8" ht="24" customHeight="1">
      <c r="A52" s="15"/>
      <c r="B52" s="85" t="s">
        <v>559</v>
      </c>
      <c r="C52" s="19"/>
      <c r="D52" s="345">
        <v>86</v>
      </c>
      <c r="E52" s="136">
        <v>94</v>
      </c>
      <c r="F52" s="84">
        <f t="shared" si="1"/>
        <v>-8</v>
      </c>
      <c r="G52" s="363"/>
      <c r="H52" s="46"/>
    </row>
    <row r="53" spans="1:8" ht="24" customHeight="1">
      <c r="A53" s="15"/>
      <c r="B53" s="85" t="s">
        <v>560</v>
      </c>
      <c r="C53" s="19"/>
      <c r="D53" s="345">
        <v>88</v>
      </c>
      <c r="E53" s="136">
        <v>104</v>
      </c>
      <c r="F53" s="84">
        <f t="shared" si="1"/>
        <v>-16</v>
      </c>
      <c r="G53" s="363"/>
      <c r="H53" s="46"/>
    </row>
    <row r="54" spans="1:8" ht="24" customHeight="1">
      <c r="A54" s="15"/>
      <c r="B54" s="85" t="s">
        <v>561</v>
      </c>
      <c r="C54" s="19"/>
      <c r="D54" s="345">
        <v>65</v>
      </c>
      <c r="E54" s="136">
        <v>78</v>
      </c>
      <c r="F54" s="84">
        <f t="shared" si="1"/>
        <v>-13</v>
      </c>
      <c r="G54" s="363"/>
      <c r="H54" s="46"/>
    </row>
    <row r="55" spans="1:8" ht="24" customHeight="1">
      <c r="A55" s="15"/>
      <c r="B55" s="85" t="s">
        <v>562</v>
      </c>
      <c r="C55" s="19"/>
      <c r="D55" s="345">
        <v>174</v>
      </c>
      <c r="E55" s="136">
        <v>203</v>
      </c>
      <c r="F55" s="84">
        <f t="shared" si="1"/>
        <v>-29</v>
      </c>
      <c r="G55" s="363"/>
      <c r="H55" s="46"/>
    </row>
    <row r="56" spans="1:8" ht="24" customHeight="1">
      <c r="A56" s="15"/>
      <c r="B56" s="85" t="s">
        <v>563</v>
      </c>
      <c r="C56" s="19"/>
      <c r="D56" s="345">
        <v>99</v>
      </c>
      <c r="E56" s="136">
        <v>107</v>
      </c>
      <c r="F56" s="84">
        <f t="shared" si="1"/>
        <v>-8</v>
      </c>
      <c r="G56" s="363"/>
      <c r="H56" s="46"/>
    </row>
    <row r="57" spans="1:8" ht="24" customHeight="1">
      <c r="A57" s="15"/>
      <c r="B57" s="85" t="s">
        <v>564</v>
      </c>
      <c r="C57" s="19"/>
      <c r="D57" s="345">
        <v>65</v>
      </c>
      <c r="E57" s="136">
        <v>83</v>
      </c>
      <c r="F57" s="84">
        <f t="shared" si="1"/>
        <v>-18</v>
      </c>
      <c r="G57" s="363"/>
      <c r="H57" s="46"/>
    </row>
    <row r="58" spans="1:8" ht="24" customHeight="1">
      <c r="A58" s="15"/>
      <c r="B58" s="85" t="s">
        <v>565</v>
      </c>
      <c r="C58" s="19"/>
      <c r="D58" s="345">
        <v>84</v>
      </c>
      <c r="E58" s="136">
        <v>89</v>
      </c>
      <c r="F58" s="84">
        <f t="shared" si="1"/>
        <v>-5</v>
      </c>
      <c r="G58" s="363"/>
      <c r="H58" s="46"/>
    </row>
    <row r="59" spans="1:8" ht="24" customHeight="1">
      <c r="A59" s="15"/>
      <c r="B59" s="85" t="s">
        <v>566</v>
      </c>
      <c r="C59" s="19"/>
      <c r="D59" s="345">
        <v>295</v>
      </c>
      <c r="E59" s="136">
        <v>450</v>
      </c>
      <c r="F59" s="84">
        <f t="shared" si="1"/>
        <v>-155</v>
      </c>
      <c r="G59" s="363"/>
      <c r="H59" s="46"/>
    </row>
    <row r="60" spans="1:8" ht="24" customHeight="1">
      <c r="A60" s="15"/>
      <c r="B60" s="85" t="s">
        <v>567</v>
      </c>
      <c r="C60" s="19"/>
      <c r="D60" s="345">
        <v>126</v>
      </c>
      <c r="E60" s="136">
        <v>131</v>
      </c>
      <c r="F60" s="84">
        <f t="shared" si="1"/>
        <v>-5</v>
      </c>
      <c r="G60" s="363"/>
      <c r="H60" s="46"/>
    </row>
    <row r="61" spans="1:8" ht="24" customHeight="1">
      <c r="A61" s="15"/>
      <c r="B61" s="85" t="s">
        <v>568</v>
      </c>
      <c r="C61" s="19"/>
      <c r="D61" s="345">
        <v>20</v>
      </c>
      <c r="E61" s="136">
        <v>22</v>
      </c>
      <c r="F61" s="84">
        <f t="shared" si="1"/>
        <v>-2</v>
      </c>
      <c r="G61" s="363"/>
      <c r="H61" s="46"/>
    </row>
    <row r="62" spans="1:8" ht="24" customHeight="1">
      <c r="A62" s="15"/>
      <c r="B62" s="85" t="s">
        <v>569</v>
      </c>
      <c r="C62" s="19"/>
      <c r="D62" s="345">
        <v>34</v>
      </c>
      <c r="E62" s="136">
        <v>46</v>
      </c>
      <c r="F62" s="84">
        <f t="shared" si="1"/>
        <v>-12</v>
      </c>
      <c r="G62" s="363"/>
      <c r="H62" s="46"/>
    </row>
    <row r="63" spans="1:8" ht="24" customHeight="1">
      <c r="A63" s="15"/>
      <c r="B63" s="85" t="s">
        <v>570</v>
      </c>
      <c r="C63" s="19"/>
      <c r="D63" s="345">
        <v>102</v>
      </c>
      <c r="E63" s="136">
        <v>106</v>
      </c>
      <c r="F63" s="84">
        <f t="shared" si="1"/>
        <v>-4</v>
      </c>
      <c r="G63" s="363"/>
      <c r="H63" s="46"/>
    </row>
    <row r="64" spans="1:8" ht="24" customHeight="1">
      <c r="A64" s="15"/>
      <c r="B64" s="85" t="s">
        <v>571</v>
      </c>
      <c r="C64" s="19"/>
      <c r="D64" s="345">
        <v>97</v>
      </c>
      <c r="E64" s="136">
        <v>102</v>
      </c>
      <c r="F64" s="84">
        <f t="shared" si="1"/>
        <v>-5</v>
      </c>
      <c r="G64" s="363"/>
      <c r="H64" s="46"/>
    </row>
    <row r="65" spans="1:11" ht="24" customHeight="1">
      <c r="A65" s="15"/>
      <c r="B65" s="85" t="s">
        <v>572</v>
      </c>
      <c r="C65" s="19"/>
      <c r="D65" s="345">
        <v>617</v>
      </c>
      <c r="E65" s="136">
        <v>657</v>
      </c>
      <c r="F65" s="84">
        <f t="shared" si="1"/>
        <v>-40</v>
      </c>
      <c r="G65" s="363"/>
      <c r="H65" s="46"/>
    </row>
    <row r="66" spans="1:11" ht="24" customHeight="1">
      <c r="A66" s="15"/>
      <c r="B66" s="85" t="s">
        <v>573</v>
      </c>
      <c r="C66" s="19"/>
      <c r="D66" s="345">
        <v>126</v>
      </c>
      <c r="E66" s="136">
        <v>132</v>
      </c>
      <c r="F66" s="84">
        <f t="shared" si="1"/>
        <v>-6</v>
      </c>
      <c r="G66" s="363"/>
      <c r="H66" s="46"/>
    </row>
    <row r="67" spans="1:11" ht="24" customHeight="1">
      <c r="A67" s="15"/>
      <c r="B67" s="85" t="s">
        <v>574</v>
      </c>
      <c r="C67" s="19"/>
      <c r="D67" s="345">
        <v>54</v>
      </c>
      <c r="E67" s="136">
        <v>67</v>
      </c>
      <c r="F67" s="84">
        <f t="shared" si="1"/>
        <v>-13</v>
      </c>
      <c r="G67" s="363"/>
      <c r="H67" s="46"/>
    </row>
    <row r="68" spans="1:11" ht="24" customHeight="1">
      <c r="A68" s="15"/>
      <c r="B68" s="85" t="s">
        <v>575</v>
      </c>
      <c r="C68" s="19"/>
      <c r="D68" s="345">
        <v>87</v>
      </c>
      <c r="E68" s="136">
        <v>101</v>
      </c>
      <c r="F68" s="84">
        <f t="shared" si="1"/>
        <v>-14</v>
      </c>
      <c r="G68" s="363"/>
      <c r="H68" s="46"/>
    </row>
    <row r="69" spans="1:11" ht="24" customHeight="1">
      <c r="A69" s="15"/>
      <c r="B69" s="85" t="s">
        <v>576</v>
      </c>
      <c r="C69" s="19"/>
      <c r="D69" s="345">
        <v>205</v>
      </c>
      <c r="E69" s="136">
        <v>264</v>
      </c>
      <c r="F69" s="84">
        <f t="shared" si="1"/>
        <v>-59</v>
      </c>
      <c r="G69" s="363"/>
      <c r="H69" s="46"/>
    </row>
    <row r="70" spans="1:11" ht="24" customHeight="1" thickBot="1">
      <c r="A70" s="16"/>
      <c r="B70" s="86" t="s">
        <v>1022</v>
      </c>
      <c r="C70" s="20"/>
      <c r="D70" s="200">
        <v>199</v>
      </c>
      <c r="E70" s="150">
        <v>264</v>
      </c>
      <c r="F70" s="89">
        <f t="shared" si="1"/>
        <v>-65</v>
      </c>
      <c r="G70" s="364"/>
      <c r="H70" s="46"/>
    </row>
    <row r="71" spans="1:11">
      <c r="D71" s="349"/>
      <c r="E71" s="349"/>
      <c r="F71" s="349"/>
      <c r="H71" s="46"/>
    </row>
    <row r="72" spans="1:11">
      <c r="D72" s="349"/>
      <c r="E72" s="349"/>
      <c r="F72" s="349"/>
      <c r="K72" s="349"/>
    </row>
  </sheetData>
  <mergeCells count="15">
    <mergeCell ref="D43:D44"/>
    <mergeCell ref="E43:E44"/>
    <mergeCell ref="F43:F44"/>
    <mergeCell ref="E2:G2"/>
    <mergeCell ref="F3:G4"/>
    <mergeCell ref="F40:G40"/>
    <mergeCell ref="E38:E39"/>
    <mergeCell ref="F5:G5"/>
    <mergeCell ref="F38:G39"/>
    <mergeCell ref="E3:E4"/>
    <mergeCell ref="A1:D1"/>
    <mergeCell ref="A3:C4"/>
    <mergeCell ref="A38:C39"/>
    <mergeCell ref="D38:D39"/>
    <mergeCell ref="D3:D4"/>
  </mergeCells>
  <phoneticPr fontId="4"/>
  <pageMargins left="0.78740157480314965" right="0.78740157480314965" top="0.78740157480314965" bottom="0.59055118110236227" header="0.51181102362204722" footer="0.31496062992125984"/>
  <pageSetup paperSize="9" firstPageNumber="18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A28" zoomScaleNormal="100" zoomScaleSheetLayoutView="100" workbookViewId="0">
      <selection activeCell="R9" sqref="R9"/>
    </sheetView>
  </sheetViews>
  <sheetFormatPr defaultRowHeight="13.5"/>
  <cols>
    <col min="1" max="18" width="4.75" style="348" customWidth="1"/>
    <col min="19" max="16384" width="9" style="348"/>
  </cols>
  <sheetData>
    <row r="1" spans="1:18" ht="22.5" customHeight="1">
      <c r="A1" s="464" t="s">
        <v>932</v>
      </c>
      <c r="B1" s="464"/>
      <c r="C1" s="464"/>
      <c r="D1" s="464"/>
      <c r="E1" s="464"/>
      <c r="F1" s="464"/>
      <c r="G1" s="464"/>
      <c r="H1" s="464"/>
      <c r="I1" s="464"/>
      <c r="J1" s="288"/>
    </row>
    <row r="2" spans="1:18" ht="22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79"/>
      <c r="R2" s="279" t="s">
        <v>979</v>
      </c>
    </row>
    <row r="3" spans="1:18" ht="14.25" customHeight="1">
      <c r="A3" s="466" t="s">
        <v>709</v>
      </c>
      <c r="B3" s="467"/>
      <c r="C3" s="467"/>
      <c r="D3" s="467"/>
      <c r="E3" s="467"/>
      <c r="F3" s="467"/>
      <c r="G3" s="414" t="s">
        <v>6</v>
      </c>
      <c r="H3" s="414"/>
      <c r="I3" s="414"/>
      <c r="J3" s="414" t="s">
        <v>104</v>
      </c>
      <c r="K3" s="414"/>
      <c r="L3" s="414"/>
      <c r="M3" s="414"/>
      <c r="N3" s="414"/>
      <c r="O3" s="414"/>
      <c r="P3" s="414"/>
      <c r="Q3" s="414"/>
      <c r="R3" s="485"/>
    </row>
    <row r="4" spans="1:18" ht="15" customHeight="1">
      <c r="A4" s="468"/>
      <c r="B4" s="469"/>
      <c r="C4" s="469"/>
      <c r="D4" s="469"/>
      <c r="E4" s="469"/>
      <c r="F4" s="469"/>
      <c r="G4" s="437"/>
      <c r="H4" s="437"/>
      <c r="I4" s="437"/>
      <c r="J4" s="549" t="s">
        <v>272</v>
      </c>
      <c r="K4" s="550"/>
      <c r="L4" s="551"/>
      <c r="M4" s="549" t="s">
        <v>965</v>
      </c>
      <c r="N4" s="552"/>
      <c r="O4" s="551"/>
      <c r="P4" s="549" t="s">
        <v>966</v>
      </c>
      <c r="Q4" s="552"/>
      <c r="R4" s="553"/>
    </row>
    <row r="5" spans="1:18" ht="7.5" customHeight="1">
      <c r="A5" s="486" t="s">
        <v>708</v>
      </c>
      <c r="B5" s="487"/>
      <c r="C5" s="487"/>
      <c r="D5" s="487"/>
      <c r="E5" s="487"/>
      <c r="F5" s="488"/>
      <c r="G5" s="492" t="s">
        <v>1</v>
      </c>
      <c r="H5" s="492"/>
      <c r="I5" s="492"/>
      <c r="J5" s="483" t="s">
        <v>964</v>
      </c>
      <c r="K5" s="554"/>
      <c r="L5" s="548"/>
      <c r="M5" s="483" t="s">
        <v>964</v>
      </c>
      <c r="N5" s="554"/>
      <c r="O5" s="548"/>
      <c r="P5" s="483" t="s">
        <v>964</v>
      </c>
      <c r="Q5" s="555"/>
      <c r="R5" s="556"/>
    </row>
    <row r="6" spans="1:18" ht="25.5" customHeight="1">
      <c r="A6" s="489"/>
      <c r="B6" s="490"/>
      <c r="C6" s="490"/>
      <c r="D6" s="490"/>
      <c r="E6" s="490"/>
      <c r="F6" s="491"/>
      <c r="G6" s="527">
        <v>8626</v>
      </c>
      <c r="H6" s="527"/>
      <c r="I6" s="527"/>
      <c r="J6" s="493">
        <v>20296</v>
      </c>
      <c r="K6" s="505"/>
      <c r="L6" s="504"/>
      <c r="M6" s="493">
        <v>9763</v>
      </c>
      <c r="N6" s="494"/>
      <c r="O6" s="504"/>
      <c r="P6" s="493">
        <v>10533</v>
      </c>
      <c r="Q6" s="494"/>
      <c r="R6" s="495"/>
    </row>
    <row r="7" spans="1:18" ht="33" customHeight="1">
      <c r="A7" s="557" t="s">
        <v>930</v>
      </c>
      <c r="B7" s="558"/>
      <c r="C7" s="558"/>
      <c r="D7" s="558"/>
      <c r="E7" s="558"/>
      <c r="F7" s="558"/>
      <c r="G7" s="531">
        <v>7904</v>
      </c>
      <c r="H7" s="531"/>
      <c r="I7" s="531"/>
      <c r="J7" s="496">
        <v>17961</v>
      </c>
      <c r="K7" s="506"/>
      <c r="L7" s="503"/>
      <c r="M7" s="496">
        <v>8500</v>
      </c>
      <c r="N7" s="497"/>
      <c r="O7" s="503"/>
      <c r="P7" s="496">
        <v>9461</v>
      </c>
      <c r="Q7" s="497"/>
      <c r="R7" s="498"/>
    </row>
    <row r="8" spans="1:18" ht="33" customHeight="1" thickBot="1">
      <c r="A8" s="560" t="s">
        <v>931</v>
      </c>
      <c r="B8" s="561"/>
      <c r="C8" s="561"/>
      <c r="D8" s="561"/>
      <c r="E8" s="561"/>
      <c r="F8" s="561"/>
      <c r="G8" s="544">
        <v>722</v>
      </c>
      <c r="H8" s="544"/>
      <c r="I8" s="544"/>
      <c r="J8" s="499">
        <v>2335</v>
      </c>
      <c r="K8" s="507"/>
      <c r="L8" s="502"/>
      <c r="M8" s="499">
        <v>1263</v>
      </c>
      <c r="N8" s="500"/>
      <c r="O8" s="502"/>
      <c r="P8" s="499">
        <v>1072</v>
      </c>
      <c r="Q8" s="500"/>
      <c r="R8" s="501"/>
    </row>
    <row r="9" spans="1:18" ht="21.95" customHeight="1"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R9" s="230" t="s">
        <v>1025</v>
      </c>
    </row>
    <row r="10" spans="1:18"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</row>
    <row r="13" spans="1:18" ht="22.5" customHeight="1">
      <c r="A13" s="464" t="s">
        <v>1032</v>
      </c>
      <c r="B13" s="464"/>
      <c r="C13" s="464"/>
      <c r="D13" s="464"/>
      <c r="E13" s="464"/>
      <c r="F13" s="464"/>
      <c r="G13" s="464"/>
      <c r="H13" s="464"/>
      <c r="I13" s="464"/>
    </row>
    <row r="14" spans="1:18" ht="22.5" customHeight="1" thickBot="1"/>
    <row r="15" spans="1:18" ht="14.25" customHeight="1">
      <c r="A15" s="466" t="s">
        <v>106</v>
      </c>
      <c r="B15" s="467"/>
      <c r="C15" s="414" t="s">
        <v>107</v>
      </c>
      <c r="D15" s="414"/>
      <c r="E15" s="414"/>
      <c r="F15" s="414"/>
      <c r="G15" s="414"/>
      <c r="H15" s="414"/>
      <c r="I15" s="512" t="s">
        <v>108</v>
      </c>
      <c r="J15" s="515"/>
      <c r="K15" s="515"/>
      <c r="L15" s="513"/>
      <c r="M15" s="513"/>
      <c r="N15" s="516"/>
      <c r="O15" s="512"/>
      <c r="P15" s="513"/>
      <c r="Q15" s="513"/>
      <c r="R15" s="514"/>
    </row>
    <row r="16" spans="1:18" ht="13.5" customHeight="1">
      <c r="A16" s="468"/>
      <c r="B16" s="469"/>
      <c r="C16" s="519" t="s">
        <v>701</v>
      </c>
      <c r="D16" s="519"/>
      <c r="E16" s="519" t="s">
        <v>702</v>
      </c>
      <c r="F16" s="519"/>
      <c r="G16" s="537" t="s">
        <v>706</v>
      </c>
      <c r="H16" s="538"/>
      <c r="I16" s="519" t="s">
        <v>701</v>
      </c>
      <c r="J16" s="519"/>
      <c r="K16" s="508" t="s">
        <v>703</v>
      </c>
      <c r="L16" s="509"/>
      <c r="M16" s="537" t="s">
        <v>967</v>
      </c>
      <c r="N16" s="538"/>
      <c r="O16" s="508" t="s">
        <v>968</v>
      </c>
      <c r="P16" s="509"/>
      <c r="Q16" s="519" t="s">
        <v>105</v>
      </c>
      <c r="R16" s="520"/>
    </row>
    <row r="17" spans="1:20" ht="13.5" customHeight="1">
      <c r="A17" s="468"/>
      <c r="B17" s="469"/>
      <c r="C17" s="521"/>
      <c r="D17" s="521"/>
      <c r="E17" s="521"/>
      <c r="F17" s="521"/>
      <c r="G17" s="539"/>
      <c r="H17" s="540"/>
      <c r="I17" s="521"/>
      <c r="J17" s="521"/>
      <c r="K17" s="536"/>
      <c r="L17" s="511"/>
      <c r="M17" s="539"/>
      <c r="N17" s="540"/>
      <c r="O17" s="510"/>
      <c r="P17" s="511"/>
      <c r="Q17" s="521"/>
      <c r="R17" s="522"/>
    </row>
    <row r="18" spans="1:20" ht="13.5" customHeight="1">
      <c r="A18" s="468"/>
      <c r="B18" s="469"/>
      <c r="C18" s="521"/>
      <c r="D18" s="521"/>
      <c r="E18" s="521"/>
      <c r="F18" s="521"/>
      <c r="G18" s="539"/>
      <c r="H18" s="540"/>
      <c r="I18" s="521"/>
      <c r="J18" s="521"/>
      <c r="K18" s="536"/>
      <c r="L18" s="511"/>
      <c r="M18" s="539"/>
      <c r="N18" s="540"/>
      <c r="O18" s="510"/>
      <c r="P18" s="511"/>
      <c r="Q18" s="521"/>
      <c r="R18" s="522"/>
    </row>
    <row r="19" spans="1:20" ht="13.5" customHeight="1">
      <c r="A19" s="468"/>
      <c r="B19" s="469"/>
      <c r="C19" s="438" t="s">
        <v>704</v>
      </c>
      <c r="D19" s="438"/>
      <c r="E19" s="438" t="s">
        <v>705</v>
      </c>
      <c r="F19" s="438"/>
      <c r="G19" s="541"/>
      <c r="H19" s="542"/>
      <c r="I19" s="438" t="s">
        <v>273</v>
      </c>
      <c r="J19" s="438"/>
      <c r="K19" s="517" t="s">
        <v>707</v>
      </c>
      <c r="L19" s="518"/>
      <c r="M19" s="541"/>
      <c r="N19" s="542"/>
      <c r="O19" s="517"/>
      <c r="P19" s="518"/>
      <c r="Q19" s="438"/>
      <c r="R19" s="439"/>
    </row>
    <row r="20" spans="1:20" ht="7.5" customHeight="1">
      <c r="A20" s="523" t="s">
        <v>400</v>
      </c>
      <c r="B20" s="524"/>
      <c r="C20" s="492" t="s">
        <v>26</v>
      </c>
      <c r="D20" s="492"/>
      <c r="E20" s="492" t="s">
        <v>1033</v>
      </c>
      <c r="F20" s="492"/>
      <c r="G20" s="492" t="s">
        <v>1034</v>
      </c>
      <c r="H20" s="492"/>
      <c r="I20" s="492" t="s">
        <v>1035</v>
      </c>
      <c r="J20" s="492"/>
      <c r="K20" s="483" t="s">
        <v>1036</v>
      </c>
      <c r="L20" s="548"/>
      <c r="M20" s="492" t="s">
        <v>1034</v>
      </c>
      <c r="N20" s="492"/>
      <c r="O20" s="483" t="s">
        <v>969</v>
      </c>
      <c r="P20" s="548"/>
      <c r="Q20" s="492" t="s">
        <v>969</v>
      </c>
      <c r="R20" s="528"/>
    </row>
    <row r="21" spans="1:20" ht="33" customHeight="1">
      <c r="A21" s="523"/>
      <c r="B21" s="524"/>
      <c r="C21" s="527" t="s">
        <v>10</v>
      </c>
      <c r="D21" s="527"/>
      <c r="E21" s="527">
        <v>24772</v>
      </c>
      <c r="F21" s="527"/>
      <c r="G21" s="535" t="s">
        <v>103</v>
      </c>
      <c r="H21" s="535"/>
      <c r="I21" s="535" t="s">
        <v>10</v>
      </c>
      <c r="J21" s="535"/>
      <c r="K21" s="559">
        <v>435.24</v>
      </c>
      <c r="L21" s="504"/>
      <c r="M21" s="535" t="s">
        <v>103</v>
      </c>
      <c r="N21" s="535"/>
      <c r="O21" s="535" t="s">
        <v>103</v>
      </c>
      <c r="P21" s="535"/>
      <c r="Q21" s="529">
        <v>56.92</v>
      </c>
      <c r="R21" s="530"/>
    </row>
    <row r="22" spans="1:20" ht="33" customHeight="1">
      <c r="A22" s="523" t="s">
        <v>401</v>
      </c>
      <c r="B22" s="524"/>
      <c r="C22" s="531">
        <v>11033</v>
      </c>
      <c r="D22" s="531"/>
      <c r="E22" s="531">
        <v>26207</v>
      </c>
      <c r="F22" s="531"/>
      <c r="G22" s="532">
        <v>42.1</v>
      </c>
      <c r="H22" s="532"/>
      <c r="I22" s="532">
        <v>1.5</v>
      </c>
      <c r="J22" s="532"/>
      <c r="K22" s="543">
        <v>435.24</v>
      </c>
      <c r="L22" s="503"/>
      <c r="M22" s="543">
        <v>0.34</v>
      </c>
      <c r="N22" s="503"/>
      <c r="O22" s="563">
        <v>7355.3</v>
      </c>
      <c r="P22" s="564"/>
      <c r="Q22" s="533">
        <v>60.21</v>
      </c>
      <c r="R22" s="534"/>
      <c r="S22" s="368"/>
      <c r="T22" s="350"/>
    </row>
    <row r="23" spans="1:20" ht="33" customHeight="1">
      <c r="A23" s="523" t="s">
        <v>691</v>
      </c>
      <c r="B23" s="524"/>
      <c r="C23" s="531">
        <v>12464</v>
      </c>
      <c r="D23" s="531"/>
      <c r="E23" s="531">
        <v>26133</v>
      </c>
      <c r="F23" s="531"/>
      <c r="G23" s="532">
        <v>47.7</v>
      </c>
      <c r="H23" s="532"/>
      <c r="I23" s="532">
        <v>1.9</v>
      </c>
      <c r="J23" s="532"/>
      <c r="K23" s="543">
        <v>435.24</v>
      </c>
      <c r="L23" s="503"/>
      <c r="M23" s="543">
        <v>0.44</v>
      </c>
      <c r="N23" s="503"/>
      <c r="O23" s="563">
        <v>6560</v>
      </c>
      <c r="P23" s="564"/>
      <c r="Q23" s="533">
        <v>60.05</v>
      </c>
      <c r="R23" s="534"/>
      <c r="S23" s="368"/>
      <c r="T23" s="350"/>
    </row>
    <row r="24" spans="1:20" ht="33" customHeight="1">
      <c r="A24" s="523" t="s">
        <v>692</v>
      </c>
      <c r="B24" s="524"/>
      <c r="C24" s="531">
        <v>17783</v>
      </c>
      <c r="D24" s="531"/>
      <c r="E24" s="531">
        <v>25916</v>
      </c>
      <c r="F24" s="531"/>
      <c r="G24" s="532">
        <v>68.599999999999994</v>
      </c>
      <c r="H24" s="532"/>
      <c r="I24" s="532">
        <v>3.7</v>
      </c>
      <c r="J24" s="532"/>
      <c r="K24" s="543">
        <v>435.24</v>
      </c>
      <c r="L24" s="503"/>
      <c r="M24" s="543">
        <v>0.85</v>
      </c>
      <c r="N24" s="503"/>
      <c r="O24" s="563">
        <v>4806.2</v>
      </c>
      <c r="P24" s="564"/>
      <c r="Q24" s="533">
        <v>59.54</v>
      </c>
      <c r="R24" s="534"/>
      <c r="S24" s="368"/>
      <c r="T24" s="350"/>
    </row>
    <row r="25" spans="1:20" ht="33" customHeight="1">
      <c r="A25" s="523" t="s">
        <v>693</v>
      </c>
      <c r="B25" s="524"/>
      <c r="C25" s="531">
        <v>19108</v>
      </c>
      <c r="D25" s="531"/>
      <c r="E25" s="531">
        <v>25853</v>
      </c>
      <c r="F25" s="531"/>
      <c r="G25" s="532">
        <v>73.900000000000006</v>
      </c>
      <c r="H25" s="532"/>
      <c r="I25" s="532">
        <v>4.4000000000000004</v>
      </c>
      <c r="J25" s="532"/>
      <c r="K25" s="543">
        <v>435.24</v>
      </c>
      <c r="L25" s="503"/>
      <c r="M25" s="543">
        <v>1.01</v>
      </c>
      <c r="N25" s="503"/>
      <c r="O25" s="563">
        <v>4342.7</v>
      </c>
      <c r="P25" s="564"/>
      <c r="Q25" s="533">
        <v>59.4</v>
      </c>
      <c r="R25" s="534"/>
      <c r="S25" s="368"/>
      <c r="T25" s="350"/>
    </row>
    <row r="26" spans="1:20" ht="33" customHeight="1">
      <c r="A26" s="523" t="s">
        <v>694</v>
      </c>
      <c r="B26" s="524"/>
      <c r="C26" s="531">
        <v>20490</v>
      </c>
      <c r="D26" s="531"/>
      <c r="E26" s="531">
        <v>26534</v>
      </c>
      <c r="F26" s="531"/>
      <c r="G26" s="532">
        <v>77.2</v>
      </c>
      <c r="H26" s="532"/>
      <c r="I26" s="532">
        <v>5.2</v>
      </c>
      <c r="J26" s="532"/>
      <c r="K26" s="543">
        <v>435.24</v>
      </c>
      <c r="L26" s="503"/>
      <c r="M26" s="543">
        <v>1.19</v>
      </c>
      <c r="N26" s="503"/>
      <c r="O26" s="563">
        <v>3940.4</v>
      </c>
      <c r="P26" s="564"/>
      <c r="Q26" s="533">
        <v>60.96</v>
      </c>
      <c r="R26" s="534"/>
      <c r="S26" s="368"/>
      <c r="T26" s="350"/>
    </row>
    <row r="27" spans="1:20" ht="33" customHeight="1">
      <c r="A27" s="523" t="s">
        <v>695</v>
      </c>
      <c r="B27" s="524"/>
      <c r="C27" s="531">
        <v>20034</v>
      </c>
      <c r="D27" s="531"/>
      <c r="E27" s="531">
        <v>26686</v>
      </c>
      <c r="F27" s="531"/>
      <c r="G27" s="532">
        <v>75.099999999999994</v>
      </c>
      <c r="H27" s="532"/>
      <c r="I27" s="532">
        <v>5.2</v>
      </c>
      <c r="J27" s="532"/>
      <c r="K27" s="543">
        <v>435.24</v>
      </c>
      <c r="L27" s="503"/>
      <c r="M27" s="543">
        <v>1.19</v>
      </c>
      <c r="N27" s="503"/>
      <c r="O27" s="563">
        <v>3852.7</v>
      </c>
      <c r="P27" s="564"/>
      <c r="Q27" s="533">
        <v>61.31</v>
      </c>
      <c r="R27" s="534"/>
      <c r="S27" s="368"/>
      <c r="T27" s="350"/>
    </row>
    <row r="28" spans="1:20" ht="33" customHeight="1">
      <c r="A28" s="523" t="s">
        <v>696</v>
      </c>
      <c r="B28" s="524"/>
      <c r="C28" s="531">
        <v>17811</v>
      </c>
      <c r="D28" s="531"/>
      <c r="E28" s="531">
        <v>25680</v>
      </c>
      <c r="F28" s="531"/>
      <c r="G28" s="532">
        <v>69.400000000000006</v>
      </c>
      <c r="H28" s="532"/>
      <c r="I28" s="532">
        <v>5.0999999999999996</v>
      </c>
      <c r="J28" s="532"/>
      <c r="K28" s="543">
        <v>438.62</v>
      </c>
      <c r="L28" s="503"/>
      <c r="M28" s="543">
        <v>1.1599999999999999</v>
      </c>
      <c r="N28" s="503"/>
      <c r="O28" s="563">
        <v>3492.4</v>
      </c>
      <c r="P28" s="564"/>
      <c r="Q28" s="533">
        <v>58.55</v>
      </c>
      <c r="R28" s="534"/>
      <c r="S28" s="368"/>
      <c r="T28" s="350"/>
    </row>
    <row r="29" spans="1:20" ht="33" customHeight="1">
      <c r="A29" s="523" t="s">
        <v>697</v>
      </c>
      <c r="B29" s="524"/>
      <c r="C29" s="531">
        <v>17813</v>
      </c>
      <c r="D29" s="531"/>
      <c r="E29" s="531">
        <v>24716</v>
      </c>
      <c r="F29" s="531"/>
      <c r="G29" s="532">
        <v>72.099999999999994</v>
      </c>
      <c r="H29" s="532"/>
      <c r="I29" s="532">
        <v>5.0999999999999996</v>
      </c>
      <c r="J29" s="532"/>
      <c r="K29" s="543">
        <v>438.52</v>
      </c>
      <c r="L29" s="503"/>
      <c r="M29" s="543">
        <v>1.1599999999999999</v>
      </c>
      <c r="N29" s="503"/>
      <c r="O29" s="563">
        <v>3492.7</v>
      </c>
      <c r="P29" s="564"/>
      <c r="Q29" s="533">
        <v>56.36</v>
      </c>
      <c r="R29" s="534"/>
      <c r="S29" s="368"/>
      <c r="T29" s="350"/>
    </row>
    <row r="30" spans="1:20" ht="33" customHeight="1">
      <c r="A30" s="523" t="s">
        <v>698</v>
      </c>
      <c r="B30" s="524"/>
      <c r="C30" s="531">
        <v>16415</v>
      </c>
      <c r="D30" s="531"/>
      <c r="E30" s="531">
        <v>23905</v>
      </c>
      <c r="F30" s="531"/>
      <c r="G30" s="532">
        <v>68.7</v>
      </c>
      <c r="H30" s="532"/>
      <c r="I30" s="532">
        <v>4.5</v>
      </c>
      <c r="J30" s="532"/>
      <c r="K30" s="543">
        <v>438.52</v>
      </c>
      <c r="L30" s="503"/>
      <c r="M30" s="543">
        <v>1.02</v>
      </c>
      <c r="N30" s="503"/>
      <c r="O30" s="563">
        <v>3664.1</v>
      </c>
      <c r="P30" s="564"/>
      <c r="Q30" s="533">
        <v>54.51</v>
      </c>
      <c r="R30" s="534"/>
      <c r="S30" s="368"/>
      <c r="T30" s="350"/>
    </row>
    <row r="31" spans="1:20" ht="33" customHeight="1">
      <c r="A31" s="523" t="s">
        <v>699</v>
      </c>
      <c r="B31" s="524"/>
      <c r="C31" s="531">
        <v>15473</v>
      </c>
      <c r="D31" s="531"/>
      <c r="E31" s="531">
        <v>22819</v>
      </c>
      <c r="F31" s="531"/>
      <c r="G31" s="532">
        <v>67.8</v>
      </c>
      <c r="H31" s="532"/>
      <c r="I31" s="532">
        <v>4.4000000000000004</v>
      </c>
      <c r="J31" s="532"/>
      <c r="K31" s="543">
        <v>438.36</v>
      </c>
      <c r="L31" s="503"/>
      <c r="M31" s="543">
        <v>1</v>
      </c>
      <c r="N31" s="503"/>
      <c r="O31" s="563">
        <v>3508.6</v>
      </c>
      <c r="P31" s="564"/>
      <c r="Q31" s="533">
        <v>52.06</v>
      </c>
      <c r="R31" s="534"/>
      <c r="S31" s="368"/>
      <c r="T31" s="350"/>
    </row>
    <row r="32" spans="1:20" ht="33" customHeight="1">
      <c r="A32" s="523" t="s">
        <v>700</v>
      </c>
      <c r="B32" s="524"/>
      <c r="C32" s="531">
        <v>14012</v>
      </c>
      <c r="D32" s="531"/>
      <c r="E32" s="531">
        <v>21575</v>
      </c>
      <c r="F32" s="531"/>
      <c r="G32" s="532">
        <f>C32/E32*100</f>
        <v>64.945538818076471</v>
      </c>
      <c r="H32" s="532"/>
      <c r="I32" s="532">
        <v>4.25</v>
      </c>
      <c r="J32" s="532"/>
      <c r="K32" s="543">
        <v>438.36</v>
      </c>
      <c r="L32" s="503"/>
      <c r="M32" s="543">
        <v>0.97</v>
      </c>
      <c r="N32" s="503"/>
      <c r="O32" s="563">
        <v>3296.9</v>
      </c>
      <c r="P32" s="564"/>
      <c r="Q32" s="533">
        <f>E32/K32</f>
        <v>49.217538096541652</v>
      </c>
      <c r="R32" s="534"/>
      <c r="S32" s="368"/>
      <c r="T32" s="350"/>
    </row>
    <row r="33" spans="1:20" ht="33" customHeight="1" thickBot="1">
      <c r="A33" s="525" t="s">
        <v>920</v>
      </c>
      <c r="B33" s="526"/>
      <c r="C33" s="544">
        <v>13273</v>
      </c>
      <c r="D33" s="544"/>
      <c r="E33" s="544">
        <v>20296</v>
      </c>
      <c r="F33" s="544"/>
      <c r="G33" s="545">
        <f>C33/E33*100</f>
        <v>65.397122585731182</v>
      </c>
      <c r="H33" s="545"/>
      <c r="I33" s="545">
        <v>4.1500000000000004</v>
      </c>
      <c r="J33" s="545"/>
      <c r="K33" s="562">
        <v>438.41</v>
      </c>
      <c r="L33" s="502"/>
      <c r="M33" s="562">
        <v>0.95</v>
      </c>
      <c r="N33" s="502"/>
      <c r="O33" s="565">
        <v>3198.3</v>
      </c>
      <c r="P33" s="566"/>
      <c r="Q33" s="546">
        <f>E33/K33</f>
        <v>46.294564448803627</v>
      </c>
      <c r="R33" s="547"/>
      <c r="S33" s="368"/>
      <c r="T33" s="350"/>
    </row>
    <row r="34" spans="1:20" ht="21.95" customHeight="1">
      <c r="R34" s="230" t="s">
        <v>1025</v>
      </c>
    </row>
  </sheetData>
  <mergeCells count="170">
    <mergeCell ref="M22:N22"/>
    <mergeCell ref="O22:P22"/>
    <mergeCell ref="O23:P23"/>
    <mergeCell ref="O24:P24"/>
    <mergeCell ref="M23:N23"/>
    <mergeCell ref="M33:N33"/>
    <mergeCell ref="O33:P33"/>
    <mergeCell ref="O32:P32"/>
    <mergeCell ref="M32:N32"/>
    <mergeCell ref="M31:N31"/>
    <mergeCell ref="O31:P31"/>
    <mergeCell ref="M30:N30"/>
    <mergeCell ref="O30:P30"/>
    <mergeCell ref="O29:P29"/>
    <mergeCell ref="O28:P28"/>
    <mergeCell ref="O27:P27"/>
    <mergeCell ref="O26:P26"/>
    <mergeCell ref="O25:P25"/>
    <mergeCell ref="M29:N29"/>
    <mergeCell ref="M28:N28"/>
    <mergeCell ref="M27:N27"/>
    <mergeCell ref="M26:N26"/>
    <mergeCell ref="K22:L22"/>
    <mergeCell ref="K23:L23"/>
    <mergeCell ref="K24:L24"/>
    <mergeCell ref="K25:L25"/>
    <mergeCell ref="K33:L33"/>
    <mergeCell ref="K32:L32"/>
    <mergeCell ref="K31:L31"/>
    <mergeCell ref="K30:L30"/>
    <mergeCell ref="K29:L29"/>
    <mergeCell ref="K28:L28"/>
    <mergeCell ref="K27:L27"/>
    <mergeCell ref="K26:L26"/>
    <mergeCell ref="K20:L20"/>
    <mergeCell ref="M20:N20"/>
    <mergeCell ref="O20:P20"/>
    <mergeCell ref="A1:I1"/>
    <mergeCell ref="G16:H19"/>
    <mergeCell ref="A13:I13"/>
    <mergeCell ref="G7:I7"/>
    <mergeCell ref="G8:I8"/>
    <mergeCell ref="G6:I6"/>
    <mergeCell ref="C15:H15"/>
    <mergeCell ref="J4:L4"/>
    <mergeCell ref="M4:O4"/>
    <mergeCell ref="P4:R4"/>
    <mergeCell ref="J5:L5"/>
    <mergeCell ref="M5:O5"/>
    <mergeCell ref="P5:R5"/>
    <mergeCell ref="A20:B21"/>
    <mergeCell ref="A7:F7"/>
    <mergeCell ref="K21:L21"/>
    <mergeCell ref="M21:N21"/>
    <mergeCell ref="O21:P21"/>
    <mergeCell ref="A8:F8"/>
    <mergeCell ref="E16:F18"/>
    <mergeCell ref="I16:J18"/>
    <mergeCell ref="Q31:R31"/>
    <mergeCell ref="C33:D33"/>
    <mergeCell ref="E33:F33"/>
    <mergeCell ref="G33:H33"/>
    <mergeCell ref="I33:J33"/>
    <mergeCell ref="Q33:R33"/>
    <mergeCell ref="C31:D31"/>
    <mergeCell ref="E31:F31"/>
    <mergeCell ref="G31:H31"/>
    <mergeCell ref="I31:J31"/>
    <mergeCell ref="C32:D32"/>
    <mergeCell ref="E32:F32"/>
    <mergeCell ref="G32:H32"/>
    <mergeCell ref="I32:J32"/>
    <mergeCell ref="Q32:R32"/>
    <mergeCell ref="Q29:R29"/>
    <mergeCell ref="C30:D30"/>
    <mergeCell ref="E30:F30"/>
    <mergeCell ref="G30:H30"/>
    <mergeCell ref="I30:J30"/>
    <mergeCell ref="Q30:R30"/>
    <mergeCell ref="C29:D29"/>
    <mergeCell ref="E29:F29"/>
    <mergeCell ref="G29:H29"/>
    <mergeCell ref="I29:J29"/>
    <mergeCell ref="Q27:R27"/>
    <mergeCell ref="C28:D28"/>
    <mergeCell ref="E28:F28"/>
    <mergeCell ref="G28:H28"/>
    <mergeCell ref="I28:J28"/>
    <mergeCell ref="Q28:R28"/>
    <mergeCell ref="C27:D27"/>
    <mergeCell ref="E27:F27"/>
    <mergeCell ref="G27:H27"/>
    <mergeCell ref="I27:J27"/>
    <mergeCell ref="Q25:R25"/>
    <mergeCell ref="C26:D26"/>
    <mergeCell ref="E26:F26"/>
    <mergeCell ref="G26:H26"/>
    <mergeCell ref="I26:J26"/>
    <mergeCell ref="Q26:R26"/>
    <mergeCell ref="C25:D25"/>
    <mergeCell ref="E25:F25"/>
    <mergeCell ref="G25:H25"/>
    <mergeCell ref="I25:J25"/>
    <mergeCell ref="M25:N25"/>
    <mergeCell ref="Q23:R23"/>
    <mergeCell ref="C24:D24"/>
    <mergeCell ref="E24:F24"/>
    <mergeCell ref="G24:H24"/>
    <mergeCell ref="I24:J24"/>
    <mergeCell ref="Q24:R24"/>
    <mergeCell ref="C23:D23"/>
    <mergeCell ref="E23:F23"/>
    <mergeCell ref="G23:H23"/>
    <mergeCell ref="I23:J23"/>
    <mergeCell ref="M24:N24"/>
    <mergeCell ref="A22:B22"/>
    <mergeCell ref="C16:D18"/>
    <mergeCell ref="C19:D19"/>
    <mergeCell ref="C20:D20"/>
    <mergeCell ref="C21:D21"/>
    <mergeCell ref="Q20:R20"/>
    <mergeCell ref="E19:F19"/>
    <mergeCell ref="I19:J19"/>
    <mergeCell ref="Q19:R19"/>
    <mergeCell ref="E20:F20"/>
    <mergeCell ref="G20:H20"/>
    <mergeCell ref="I20:J20"/>
    <mergeCell ref="Q21:R21"/>
    <mergeCell ref="C22:D22"/>
    <mergeCell ref="E22:F22"/>
    <mergeCell ref="G22:H22"/>
    <mergeCell ref="I22:J22"/>
    <mergeCell ref="Q22:R22"/>
    <mergeCell ref="E21:F21"/>
    <mergeCell ref="G21:H21"/>
    <mergeCell ref="I21:J21"/>
    <mergeCell ref="K16:L18"/>
    <mergeCell ref="K19:L19"/>
    <mergeCell ref="M16:N19"/>
    <mergeCell ref="A28:B28"/>
    <mergeCell ref="A29:B29"/>
    <mergeCell ref="A30:B30"/>
    <mergeCell ref="A31:B31"/>
    <mergeCell ref="A33:B33"/>
    <mergeCell ref="A23:B23"/>
    <mergeCell ref="A24:B24"/>
    <mergeCell ref="A25:B25"/>
    <mergeCell ref="A26:B26"/>
    <mergeCell ref="A27:B27"/>
    <mergeCell ref="A32:B32"/>
    <mergeCell ref="G3:I4"/>
    <mergeCell ref="J3:R3"/>
    <mergeCell ref="A3:F4"/>
    <mergeCell ref="A5:F6"/>
    <mergeCell ref="G5:I5"/>
    <mergeCell ref="A15:B19"/>
    <mergeCell ref="P6:R6"/>
    <mergeCell ref="P7:R7"/>
    <mergeCell ref="P8:R8"/>
    <mergeCell ref="M8:O8"/>
    <mergeCell ref="M7:O7"/>
    <mergeCell ref="M6:O6"/>
    <mergeCell ref="J6:L6"/>
    <mergeCell ref="J7:L7"/>
    <mergeCell ref="J8:L8"/>
    <mergeCell ref="O16:P18"/>
    <mergeCell ref="O15:R15"/>
    <mergeCell ref="I15:N15"/>
    <mergeCell ref="O19:P19"/>
    <mergeCell ref="Q16:R18"/>
  </mergeCells>
  <phoneticPr fontId="4"/>
  <pageMargins left="0.78740157480314965" right="0.78740157480314965" top="0.78740157480314965" bottom="0.59055118110236227" header="0.51181102362204722" footer="0.31496062992125984"/>
  <pageSetup paperSize="9" firstPageNumber="20" orientation="portrait" useFirstPageNumber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6"/>
  <sheetViews>
    <sheetView view="pageBreakPreview" zoomScaleNormal="100" zoomScaleSheetLayoutView="100" workbookViewId="0">
      <selection activeCell="E137" sqref="E137"/>
    </sheetView>
  </sheetViews>
  <sheetFormatPr defaultRowHeight="13.5"/>
  <cols>
    <col min="1" max="9" width="9.5" style="348" customWidth="1"/>
    <col min="10" max="10" width="6" style="348" customWidth="1"/>
    <col min="11" max="11" width="9" style="348"/>
    <col min="12" max="15" width="9" style="362"/>
    <col min="16" max="16384" width="9" style="348"/>
  </cols>
  <sheetData>
    <row r="1" spans="1:18" ht="12.75" customHeight="1">
      <c r="A1" s="72" t="s">
        <v>577</v>
      </c>
      <c r="J1" s="377"/>
      <c r="K1" s="377"/>
      <c r="L1" s="377"/>
      <c r="M1" s="378" t="s">
        <v>980</v>
      </c>
      <c r="N1" s="377"/>
      <c r="O1" s="377"/>
      <c r="P1" s="377"/>
      <c r="Q1" s="377"/>
      <c r="R1" s="377"/>
    </row>
    <row r="2" spans="1:18" ht="12.75" customHeight="1">
      <c r="J2" s="377"/>
      <c r="K2" s="377"/>
      <c r="L2" s="377"/>
      <c r="M2" s="377" t="s">
        <v>965</v>
      </c>
      <c r="N2" s="377"/>
      <c r="O2" s="377" t="s">
        <v>966</v>
      </c>
      <c r="P2" s="377"/>
      <c r="Q2" s="377"/>
      <c r="R2" s="377"/>
    </row>
    <row r="3" spans="1:18" ht="12.75" customHeight="1">
      <c r="J3" s="377"/>
      <c r="K3" s="377"/>
      <c r="L3" s="378" t="s">
        <v>981</v>
      </c>
      <c r="M3" s="377">
        <v>1436</v>
      </c>
      <c r="N3" s="378" t="s">
        <v>981</v>
      </c>
      <c r="O3" s="377">
        <v>1351</v>
      </c>
      <c r="P3" s="378"/>
      <c r="Q3" s="377"/>
      <c r="R3" s="377"/>
    </row>
    <row r="4" spans="1:18" ht="12.75" customHeight="1">
      <c r="J4" s="377"/>
      <c r="K4" s="377"/>
      <c r="L4" s="377" t="s">
        <v>982</v>
      </c>
      <c r="M4" s="377">
        <v>1721</v>
      </c>
      <c r="N4" s="377" t="s">
        <v>982</v>
      </c>
      <c r="O4" s="377">
        <v>1646</v>
      </c>
      <c r="P4" s="378"/>
      <c r="Q4" s="377"/>
      <c r="R4" s="377"/>
    </row>
    <row r="5" spans="1:18" ht="12.75" customHeight="1">
      <c r="J5" s="377"/>
      <c r="K5" s="377"/>
      <c r="L5" s="377" t="s">
        <v>983</v>
      </c>
      <c r="M5" s="377">
        <v>1291</v>
      </c>
      <c r="N5" s="377" t="s">
        <v>983</v>
      </c>
      <c r="O5" s="377">
        <v>1240</v>
      </c>
      <c r="P5" s="379"/>
      <c r="Q5" s="377"/>
      <c r="R5" s="377"/>
    </row>
    <row r="6" spans="1:18" ht="12.75" customHeight="1">
      <c r="J6" s="377"/>
      <c r="K6" s="377"/>
      <c r="L6" s="377" t="s">
        <v>984</v>
      </c>
      <c r="M6" s="377">
        <v>1440</v>
      </c>
      <c r="N6" s="377" t="s">
        <v>984</v>
      </c>
      <c r="O6" s="377">
        <v>1250</v>
      </c>
      <c r="P6" s="379"/>
      <c r="Q6" s="377"/>
      <c r="R6" s="377"/>
    </row>
    <row r="7" spans="1:18" ht="12.75" customHeight="1">
      <c r="J7" s="377"/>
      <c r="K7" s="377"/>
      <c r="L7" s="377" t="s">
        <v>985</v>
      </c>
      <c r="M7" s="377">
        <v>2326</v>
      </c>
      <c r="N7" s="377" t="s">
        <v>985</v>
      </c>
      <c r="O7" s="377">
        <v>1206</v>
      </c>
      <c r="P7" s="379"/>
      <c r="Q7" s="377"/>
      <c r="R7" s="377"/>
    </row>
    <row r="8" spans="1:18" ht="12.75" customHeight="1">
      <c r="J8" s="377"/>
      <c r="K8" s="377"/>
      <c r="L8" s="377" t="s">
        <v>986</v>
      </c>
      <c r="M8" s="377">
        <v>1248</v>
      </c>
      <c r="N8" s="377" t="s">
        <v>986</v>
      </c>
      <c r="O8" s="377">
        <v>972</v>
      </c>
      <c r="P8" s="379"/>
      <c r="Q8" s="377"/>
      <c r="R8" s="377"/>
    </row>
    <row r="9" spans="1:18" ht="12.75" customHeight="1">
      <c r="J9" s="377"/>
      <c r="K9" s="377"/>
      <c r="L9" s="377" t="s">
        <v>987</v>
      </c>
      <c r="M9" s="377">
        <v>750</v>
      </c>
      <c r="N9" s="377" t="s">
        <v>987</v>
      </c>
      <c r="O9" s="377">
        <v>808</v>
      </c>
      <c r="P9" s="379"/>
      <c r="Q9" s="377"/>
      <c r="R9" s="377"/>
    </row>
    <row r="10" spans="1:18" ht="12.75" customHeight="1">
      <c r="J10" s="377"/>
      <c r="K10" s="377"/>
      <c r="L10" s="377" t="s">
        <v>988</v>
      </c>
      <c r="M10" s="377">
        <v>640</v>
      </c>
      <c r="N10" s="377" t="s">
        <v>988</v>
      </c>
      <c r="O10" s="377">
        <v>666</v>
      </c>
      <c r="P10" s="379"/>
      <c r="Q10" s="377"/>
      <c r="R10" s="377"/>
    </row>
    <row r="11" spans="1:18" ht="12.75" customHeight="1">
      <c r="J11" s="377"/>
      <c r="K11" s="377"/>
      <c r="L11" s="377" t="s">
        <v>989</v>
      </c>
      <c r="M11" s="377">
        <v>558</v>
      </c>
      <c r="N11" s="377" t="s">
        <v>989</v>
      </c>
      <c r="O11" s="377">
        <v>575</v>
      </c>
      <c r="P11" s="379"/>
      <c r="Q11" s="377"/>
      <c r="R11" s="377"/>
    </row>
    <row r="12" spans="1:18" ht="12.75" customHeight="1">
      <c r="J12" s="377"/>
      <c r="K12" s="377"/>
      <c r="L12" s="377" t="s">
        <v>990</v>
      </c>
      <c r="M12" s="377">
        <v>464</v>
      </c>
      <c r="N12" s="377" t="s">
        <v>990</v>
      </c>
      <c r="O12" s="377">
        <v>420</v>
      </c>
      <c r="P12" s="379"/>
      <c r="Q12" s="377"/>
      <c r="R12" s="377"/>
    </row>
    <row r="13" spans="1:18" ht="12.75" customHeight="1">
      <c r="J13" s="377"/>
      <c r="K13" s="377"/>
      <c r="L13" s="377" t="s">
        <v>991</v>
      </c>
      <c r="M13" s="377">
        <v>400</v>
      </c>
      <c r="N13" s="377" t="s">
        <v>991</v>
      </c>
      <c r="O13" s="377">
        <v>380</v>
      </c>
      <c r="P13" s="379"/>
      <c r="Q13" s="377"/>
      <c r="R13" s="377"/>
    </row>
    <row r="14" spans="1:18" ht="12.75" customHeight="1">
      <c r="J14" s="377"/>
      <c r="K14" s="377"/>
      <c r="L14" s="377" t="s">
        <v>992</v>
      </c>
      <c r="M14" s="377">
        <v>314</v>
      </c>
      <c r="N14" s="377" t="s">
        <v>992</v>
      </c>
      <c r="O14" s="377">
        <v>301</v>
      </c>
      <c r="P14" s="379"/>
      <c r="Q14" s="377"/>
      <c r="R14" s="377"/>
    </row>
    <row r="15" spans="1:18" ht="12.75" customHeight="1">
      <c r="J15" s="377"/>
      <c r="K15" s="377"/>
      <c r="L15" s="377" t="s">
        <v>993</v>
      </c>
      <c r="M15" s="377">
        <v>262</v>
      </c>
      <c r="N15" s="377" t="s">
        <v>993</v>
      </c>
      <c r="O15" s="377">
        <v>230</v>
      </c>
      <c r="P15" s="379"/>
      <c r="Q15" s="377"/>
      <c r="R15" s="377"/>
    </row>
    <row r="16" spans="1:18" ht="12.75" customHeight="1">
      <c r="J16" s="377"/>
      <c r="K16" s="377"/>
      <c r="L16" s="377" t="s">
        <v>994</v>
      </c>
      <c r="M16" s="377">
        <v>156</v>
      </c>
      <c r="N16" s="377" t="s">
        <v>994</v>
      </c>
      <c r="O16" s="377">
        <v>187</v>
      </c>
      <c r="P16" s="379"/>
      <c r="Q16" s="377"/>
      <c r="R16" s="377"/>
    </row>
    <row r="17" spans="10:18" ht="12.75" customHeight="1">
      <c r="J17" s="377"/>
      <c r="K17" s="377"/>
      <c r="L17" s="377" t="s">
        <v>995</v>
      </c>
      <c r="M17" s="377">
        <v>133</v>
      </c>
      <c r="N17" s="377" t="s">
        <v>995</v>
      </c>
      <c r="O17" s="377">
        <v>143</v>
      </c>
      <c r="P17" s="379"/>
      <c r="Q17" s="377"/>
      <c r="R17" s="377"/>
    </row>
    <row r="18" spans="10:18" ht="12.75" customHeight="1">
      <c r="J18" s="377"/>
      <c r="K18" s="377"/>
      <c r="L18" s="377" t="s">
        <v>996</v>
      </c>
      <c r="M18" s="377">
        <v>73</v>
      </c>
      <c r="N18" s="377" t="s">
        <v>996</v>
      </c>
      <c r="O18" s="377">
        <v>88</v>
      </c>
      <c r="P18" s="379"/>
      <c r="Q18" s="377"/>
      <c r="R18" s="377"/>
    </row>
    <row r="19" spans="10:18" ht="12.75" customHeight="1">
      <c r="J19" s="377"/>
      <c r="K19" s="377"/>
      <c r="L19" s="377" t="s">
        <v>997</v>
      </c>
      <c r="M19" s="377">
        <v>28</v>
      </c>
      <c r="N19" s="377" t="s">
        <v>997</v>
      </c>
      <c r="O19" s="377">
        <v>51</v>
      </c>
      <c r="P19" s="379"/>
      <c r="Q19" s="377"/>
      <c r="R19" s="377"/>
    </row>
    <row r="20" spans="10:18" ht="12.75" customHeight="1">
      <c r="J20" s="377"/>
      <c r="K20" s="377"/>
      <c r="L20" s="377" t="s">
        <v>998</v>
      </c>
      <c r="M20" s="377">
        <v>7</v>
      </c>
      <c r="N20" s="377" t="s">
        <v>998</v>
      </c>
      <c r="O20" s="377">
        <v>8</v>
      </c>
      <c r="P20" s="379"/>
      <c r="Q20" s="377"/>
      <c r="R20" s="377"/>
    </row>
    <row r="21" spans="10:18" ht="12.75" customHeight="1">
      <c r="J21" s="377"/>
      <c r="K21" s="377"/>
      <c r="L21" s="377" t="s">
        <v>999</v>
      </c>
      <c r="M21" s="377"/>
      <c r="N21" s="377" t="s">
        <v>999</v>
      </c>
      <c r="O21" s="377">
        <v>1</v>
      </c>
      <c r="P21" s="379"/>
      <c r="Q21" s="377"/>
      <c r="R21" s="377"/>
    </row>
    <row r="22" spans="10:18" ht="12.75" customHeight="1">
      <c r="J22" s="377"/>
      <c r="K22" s="377"/>
      <c r="L22" s="377" t="s">
        <v>1000</v>
      </c>
      <c r="M22" s="377"/>
      <c r="N22" s="377" t="s">
        <v>1000</v>
      </c>
      <c r="O22" s="377">
        <v>1</v>
      </c>
      <c r="P22" s="379"/>
      <c r="Q22" s="377"/>
      <c r="R22" s="377"/>
    </row>
    <row r="23" spans="10:18" ht="12.75" customHeight="1">
      <c r="J23" s="377"/>
      <c r="K23" s="377"/>
      <c r="L23" s="377" t="s">
        <v>1001</v>
      </c>
      <c r="M23" s="377"/>
      <c r="N23" s="377" t="s">
        <v>1001</v>
      </c>
      <c r="O23" s="377"/>
      <c r="P23" s="378"/>
      <c r="Q23" s="377"/>
      <c r="R23" s="377"/>
    </row>
    <row r="24" spans="10:18" ht="12.75" customHeight="1">
      <c r="J24" s="377"/>
      <c r="K24" s="377"/>
      <c r="L24" s="377"/>
      <c r="M24" s="377">
        <f>SUM(M3:M23)</f>
        <v>13247</v>
      </c>
      <c r="N24" s="377"/>
      <c r="O24" s="377">
        <f>SUM(O3:O23)</f>
        <v>11524</v>
      </c>
      <c r="P24" s="377"/>
      <c r="Q24" s="377"/>
      <c r="R24" s="377"/>
    </row>
    <row r="25" spans="10:18" ht="12.75" customHeight="1">
      <c r="J25" s="377"/>
      <c r="K25" s="377"/>
      <c r="L25" s="377"/>
      <c r="M25" s="377"/>
      <c r="N25" s="377"/>
      <c r="O25" s="377"/>
      <c r="P25" s="377"/>
      <c r="Q25" s="377"/>
      <c r="R25" s="377"/>
    </row>
    <row r="26" spans="10:18" ht="12.75" customHeight="1">
      <c r="J26" s="377"/>
      <c r="K26" s="377"/>
      <c r="L26" s="377"/>
      <c r="M26" s="377"/>
      <c r="N26" s="377"/>
      <c r="O26" s="377"/>
      <c r="P26" s="377"/>
      <c r="Q26" s="377"/>
      <c r="R26" s="377"/>
    </row>
    <row r="27" spans="10:18" ht="12.75" customHeight="1">
      <c r="J27" s="377"/>
      <c r="K27" s="377"/>
      <c r="L27" s="377"/>
      <c r="M27" s="377"/>
      <c r="N27" s="377"/>
      <c r="O27" s="377"/>
      <c r="P27" s="377"/>
      <c r="Q27" s="377"/>
      <c r="R27" s="377"/>
    </row>
    <row r="28" spans="10:18" ht="12.75" customHeight="1">
      <c r="J28" s="377"/>
      <c r="K28" s="377"/>
      <c r="L28" s="377"/>
      <c r="M28" s="377"/>
      <c r="N28" s="377"/>
      <c r="O28" s="377"/>
      <c r="P28" s="377"/>
      <c r="Q28" s="377"/>
      <c r="R28" s="377"/>
    </row>
    <row r="29" spans="10:18" ht="12.75" customHeight="1">
      <c r="J29" s="377"/>
      <c r="K29" s="377"/>
      <c r="L29" s="377"/>
      <c r="M29" s="377"/>
      <c r="N29" s="377"/>
      <c r="O29" s="377"/>
      <c r="P29" s="377"/>
      <c r="Q29" s="377"/>
      <c r="R29" s="377"/>
    </row>
    <row r="30" spans="10:18" ht="12.75" customHeight="1">
      <c r="J30" s="377"/>
      <c r="K30" s="377"/>
      <c r="L30" s="377"/>
      <c r="M30" s="377"/>
      <c r="N30" s="377"/>
      <c r="O30" s="377"/>
      <c r="P30" s="377"/>
      <c r="Q30" s="377"/>
      <c r="R30" s="377"/>
    </row>
    <row r="31" spans="10:18" ht="12.75" customHeight="1">
      <c r="J31" s="377"/>
      <c r="K31" s="377"/>
      <c r="L31" s="377"/>
      <c r="M31" s="377"/>
      <c r="N31" s="377"/>
      <c r="O31" s="377"/>
      <c r="P31" s="377"/>
      <c r="Q31" s="377"/>
      <c r="R31" s="377"/>
    </row>
    <row r="32" spans="10:18" ht="12.75" customHeight="1">
      <c r="J32" s="377"/>
      <c r="K32" s="377"/>
      <c r="L32" s="377"/>
      <c r="M32" s="377"/>
      <c r="N32" s="377"/>
      <c r="O32" s="377"/>
      <c r="P32" s="377"/>
      <c r="Q32" s="377"/>
      <c r="R32" s="377"/>
    </row>
    <row r="33" spans="10:18" ht="12.75" customHeight="1">
      <c r="J33" s="377"/>
      <c r="K33" s="377"/>
      <c r="L33" s="377"/>
      <c r="M33" s="377"/>
      <c r="N33" s="377"/>
      <c r="O33" s="377"/>
      <c r="P33" s="377"/>
      <c r="Q33" s="377"/>
      <c r="R33" s="377"/>
    </row>
    <row r="34" spans="10:18" ht="12.75" customHeight="1">
      <c r="J34" s="377"/>
      <c r="K34" s="377"/>
      <c r="L34" s="377"/>
      <c r="M34" s="377" t="s">
        <v>1002</v>
      </c>
      <c r="N34" s="377"/>
      <c r="O34" s="377"/>
      <c r="P34" s="377"/>
      <c r="Q34" s="377"/>
      <c r="R34" s="377"/>
    </row>
    <row r="35" spans="10:18" ht="12.75" customHeight="1">
      <c r="J35" s="377"/>
      <c r="K35" s="377"/>
      <c r="L35" s="377"/>
      <c r="M35" s="377" t="s">
        <v>965</v>
      </c>
      <c r="N35" s="377"/>
      <c r="O35" s="377" t="s">
        <v>966</v>
      </c>
      <c r="P35" s="377"/>
      <c r="Q35" s="377"/>
      <c r="R35" s="377"/>
    </row>
    <row r="36" spans="10:18" ht="12.75" customHeight="1">
      <c r="J36" s="377"/>
      <c r="K36" s="377"/>
      <c r="L36" s="378" t="s">
        <v>981</v>
      </c>
      <c r="M36" s="377">
        <v>1196</v>
      </c>
      <c r="N36" s="378" t="s">
        <v>1003</v>
      </c>
      <c r="O36" s="377">
        <v>1074</v>
      </c>
      <c r="P36" s="377"/>
      <c r="Q36" s="377"/>
      <c r="R36" s="377"/>
    </row>
    <row r="37" spans="10:18" ht="12.75" customHeight="1">
      <c r="J37" s="377"/>
      <c r="K37" s="377"/>
      <c r="L37" s="377" t="s">
        <v>982</v>
      </c>
      <c r="M37" s="377">
        <v>1085</v>
      </c>
      <c r="N37" s="378" t="s">
        <v>1004</v>
      </c>
      <c r="O37" s="377">
        <v>985</v>
      </c>
      <c r="P37" s="377"/>
      <c r="Q37" s="377"/>
      <c r="R37" s="377"/>
    </row>
    <row r="38" spans="10:18" ht="12.75" customHeight="1">
      <c r="J38" s="377"/>
      <c r="K38" s="377"/>
      <c r="L38" s="377" t="s">
        <v>983</v>
      </c>
      <c r="M38" s="377">
        <v>1106</v>
      </c>
      <c r="N38" s="379" t="s">
        <v>983</v>
      </c>
      <c r="O38" s="377">
        <v>1116</v>
      </c>
      <c r="P38" s="377"/>
      <c r="Q38" s="377"/>
      <c r="R38" s="377"/>
    </row>
    <row r="39" spans="10:18" ht="12.75" customHeight="1">
      <c r="J39" s="377"/>
      <c r="K39" s="377"/>
      <c r="L39" s="377" t="s">
        <v>984</v>
      </c>
      <c r="M39" s="377">
        <v>1016</v>
      </c>
      <c r="N39" s="379" t="s">
        <v>984</v>
      </c>
      <c r="O39" s="377">
        <v>953</v>
      </c>
      <c r="P39" s="377"/>
      <c r="Q39" s="377"/>
      <c r="R39" s="377"/>
    </row>
    <row r="40" spans="10:18" ht="12.75" customHeight="1">
      <c r="J40" s="377"/>
      <c r="K40" s="377"/>
      <c r="L40" s="377" t="s">
        <v>985</v>
      </c>
      <c r="M40" s="377">
        <v>1103</v>
      </c>
      <c r="N40" s="379" t="s">
        <v>985</v>
      </c>
      <c r="O40" s="377">
        <v>998</v>
      </c>
      <c r="P40" s="377"/>
      <c r="Q40" s="377"/>
      <c r="R40" s="377"/>
    </row>
    <row r="41" spans="10:18" ht="12.75" customHeight="1">
      <c r="J41" s="377"/>
      <c r="K41" s="377"/>
      <c r="L41" s="377" t="s">
        <v>986</v>
      </c>
      <c r="M41" s="377">
        <v>1231</v>
      </c>
      <c r="N41" s="379" t="s">
        <v>986</v>
      </c>
      <c r="O41" s="377">
        <v>1224</v>
      </c>
      <c r="P41" s="377"/>
      <c r="Q41" s="377"/>
      <c r="R41" s="377"/>
    </row>
    <row r="42" spans="10:18" ht="12.75" customHeight="1">
      <c r="J42" s="377"/>
      <c r="K42" s="377"/>
      <c r="L42" s="377" t="s">
        <v>987</v>
      </c>
      <c r="M42" s="377">
        <v>899</v>
      </c>
      <c r="N42" s="379" t="s">
        <v>987</v>
      </c>
      <c r="O42" s="377">
        <v>1073</v>
      </c>
      <c r="P42" s="377"/>
      <c r="Q42" s="377"/>
      <c r="R42" s="377"/>
    </row>
    <row r="43" spans="10:18" ht="12.75" customHeight="1">
      <c r="J43" s="377"/>
      <c r="K43" s="377"/>
      <c r="L43" s="377" t="s">
        <v>988</v>
      </c>
      <c r="M43" s="377">
        <v>994</v>
      </c>
      <c r="N43" s="379" t="s">
        <v>988</v>
      </c>
      <c r="O43" s="377">
        <v>1084</v>
      </c>
      <c r="P43" s="377"/>
      <c r="Q43" s="377"/>
      <c r="R43" s="377"/>
    </row>
    <row r="44" spans="10:18" ht="12.75" customHeight="1">
      <c r="J44" s="377"/>
      <c r="K44" s="377"/>
      <c r="L44" s="377" t="s">
        <v>989</v>
      </c>
      <c r="M44" s="377">
        <v>1116</v>
      </c>
      <c r="N44" s="379" t="s">
        <v>989</v>
      </c>
      <c r="O44" s="377">
        <v>949</v>
      </c>
      <c r="P44" s="377"/>
      <c r="Q44" s="377"/>
      <c r="R44" s="377"/>
    </row>
    <row r="45" spans="10:18" ht="12.75" customHeight="1">
      <c r="J45" s="377"/>
      <c r="K45" s="377"/>
      <c r="L45" s="377" t="s">
        <v>990</v>
      </c>
      <c r="M45" s="377">
        <v>909</v>
      </c>
      <c r="N45" s="379" t="s">
        <v>990</v>
      </c>
      <c r="O45" s="377">
        <v>837</v>
      </c>
      <c r="P45" s="377"/>
      <c r="Q45" s="377"/>
      <c r="R45" s="377"/>
    </row>
    <row r="46" spans="10:18" ht="12.75" customHeight="1">
      <c r="J46" s="377"/>
      <c r="K46" s="377"/>
      <c r="L46" s="377" t="s">
        <v>991</v>
      </c>
      <c r="M46" s="377">
        <v>599</v>
      </c>
      <c r="N46" s="379" t="s">
        <v>991</v>
      </c>
      <c r="O46" s="377">
        <v>686</v>
      </c>
      <c r="P46" s="377"/>
      <c r="Q46" s="377"/>
      <c r="R46" s="377"/>
    </row>
    <row r="47" spans="10:18" ht="12.75" customHeight="1">
      <c r="J47" s="377"/>
      <c r="K47" s="377"/>
      <c r="L47" s="377" t="s">
        <v>992</v>
      </c>
      <c r="M47" s="377">
        <v>493</v>
      </c>
      <c r="N47" s="379" t="s">
        <v>992</v>
      </c>
      <c r="O47" s="377">
        <v>568</v>
      </c>
      <c r="P47" s="377"/>
      <c r="Q47" s="377"/>
      <c r="R47" s="377"/>
    </row>
    <row r="48" spans="10:18" ht="12.75" customHeight="1">
      <c r="J48" s="377"/>
      <c r="K48" s="377"/>
      <c r="L48" s="377" t="s">
        <v>993</v>
      </c>
      <c r="M48" s="377">
        <v>428</v>
      </c>
      <c r="N48" s="379" t="s">
        <v>993</v>
      </c>
      <c r="O48" s="377">
        <v>456</v>
      </c>
      <c r="P48" s="377"/>
      <c r="Q48" s="377"/>
      <c r="R48" s="377"/>
    </row>
    <row r="49" spans="10:18" ht="12.75" customHeight="1">
      <c r="J49" s="377"/>
      <c r="K49" s="377"/>
      <c r="L49" s="377" t="s">
        <v>994</v>
      </c>
      <c r="M49" s="377">
        <v>338</v>
      </c>
      <c r="N49" s="379" t="s">
        <v>994</v>
      </c>
      <c r="O49" s="377">
        <v>331</v>
      </c>
      <c r="P49" s="377"/>
      <c r="Q49" s="377"/>
      <c r="R49" s="377"/>
    </row>
    <row r="50" spans="10:18" ht="12.75" customHeight="1">
      <c r="J50" s="377"/>
      <c r="K50" s="377"/>
      <c r="L50" s="377" t="s">
        <v>995</v>
      </c>
      <c r="M50" s="377">
        <v>221</v>
      </c>
      <c r="N50" s="379" t="s">
        <v>995</v>
      </c>
      <c r="O50" s="377">
        <v>247</v>
      </c>
      <c r="P50" s="377"/>
      <c r="Q50" s="377"/>
      <c r="R50" s="377"/>
    </row>
    <row r="51" spans="10:18" ht="12.75" customHeight="1">
      <c r="J51" s="377"/>
      <c r="K51" s="377"/>
      <c r="L51" s="377" t="s">
        <v>996</v>
      </c>
      <c r="M51" s="377">
        <v>143</v>
      </c>
      <c r="N51" s="379" t="s">
        <v>996</v>
      </c>
      <c r="O51" s="377">
        <v>172</v>
      </c>
      <c r="P51" s="377"/>
      <c r="Q51" s="377"/>
      <c r="R51" s="377"/>
    </row>
    <row r="52" spans="10:18" ht="12.75" customHeight="1">
      <c r="J52" s="377"/>
      <c r="K52" s="377"/>
      <c r="L52" s="377" t="s">
        <v>997</v>
      </c>
      <c r="M52" s="377">
        <v>64</v>
      </c>
      <c r="N52" s="379" t="s">
        <v>997</v>
      </c>
      <c r="O52" s="377">
        <v>83</v>
      </c>
      <c r="P52" s="377"/>
      <c r="Q52" s="377"/>
      <c r="R52" s="377"/>
    </row>
    <row r="53" spans="10:18" ht="12.75" customHeight="1">
      <c r="J53" s="377"/>
      <c r="K53" s="377"/>
      <c r="L53" s="377" t="s">
        <v>998</v>
      </c>
      <c r="M53" s="377">
        <v>18</v>
      </c>
      <c r="N53" s="379" t="s">
        <v>998</v>
      </c>
      <c r="O53" s="377">
        <v>40</v>
      </c>
      <c r="P53" s="377"/>
      <c r="Q53" s="377"/>
      <c r="R53" s="377"/>
    </row>
    <row r="54" spans="10:18" ht="12.75" customHeight="1">
      <c r="J54" s="377"/>
      <c r="K54" s="377"/>
      <c r="L54" s="377" t="s">
        <v>999</v>
      </c>
      <c r="M54" s="377">
        <v>4</v>
      </c>
      <c r="N54" s="379" t="s">
        <v>999</v>
      </c>
      <c r="O54" s="377">
        <v>9</v>
      </c>
      <c r="P54" s="377"/>
      <c r="Q54" s="377"/>
      <c r="R54" s="377"/>
    </row>
    <row r="55" spans="10:18" ht="12.75" customHeight="1">
      <c r="J55" s="377"/>
      <c r="K55" s="377"/>
      <c r="L55" s="377" t="s">
        <v>1000</v>
      </c>
      <c r="M55" s="377">
        <v>1</v>
      </c>
      <c r="N55" s="379" t="s">
        <v>1000</v>
      </c>
      <c r="O55" s="377">
        <v>4</v>
      </c>
      <c r="P55" s="377"/>
      <c r="Q55" s="377"/>
      <c r="R55" s="377"/>
    </row>
    <row r="56" spans="10:18" ht="12.75" customHeight="1">
      <c r="J56" s="377"/>
      <c r="K56" s="377"/>
      <c r="L56" s="377" t="s">
        <v>1001</v>
      </c>
      <c r="M56" s="377"/>
      <c r="N56" s="378" t="s">
        <v>1005</v>
      </c>
      <c r="O56" s="377"/>
      <c r="P56" s="377"/>
      <c r="Q56" s="377"/>
      <c r="R56" s="377"/>
    </row>
    <row r="57" spans="10:18" ht="12.75" customHeight="1">
      <c r="J57" s="377"/>
      <c r="K57" s="377"/>
      <c r="L57" s="377"/>
      <c r="M57" s="377">
        <f>SUM(M36:M56)</f>
        <v>12964</v>
      </c>
      <c r="N57" s="377"/>
      <c r="O57" s="377">
        <f>SUM(O36:O56)</f>
        <v>12889</v>
      </c>
      <c r="P57" s="377"/>
      <c r="Q57" s="377"/>
      <c r="R57" s="377"/>
    </row>
    <row r="58" spans="10:18" ht="12.75" customHeight="1">
      <c r="J58" s="377"/>
      <c r="K58" s="377"/>
      <c r="L58" s="377"/>
      <c r="M58" s="377"/>
      <c r="N58" s="377"/>
      <c r="O58" s="377"/>
      <c r="P58" s="377"/>
      <c r="Q58" s="377"/>
      <c r="R58" s="377"/>
    </row>
    <row r="59" spans="10:18" ht="12.75" customHeight="1">
      <c r="J59" s="377"/>
      <c r="K59" s="377"/>
      <c r="L59" s="377"/>
      <c r="M59" s="377"/>
      <c r="N59" s="377"/>
      <c r="O59" s="377"/>
      <c r="P59" s="377"/>
      <c r="Q59" s="377"/>
      <c r="R59" s="377"/>
    </row>
    <row r="60" spans="10:18" ht="12.75" customHeight="1">
      <c r="J60" s="377"/>
      <c r="K60" s="377"/>
      <c r="L60" s="377"/>
      <c r="M60" s="377"/>
      <c r="N60" s="377"/>
      <c r="O60" s="377"/>
      <c r="P60" s="377"/>
      <c r="Q60" s="377"/>
      <c r="R60" s="377"/>
    </row>
    <row r="61" spans="10:18" ht="12.75" customHeight="1">
      <c r="J61" s="377"/>
      <c r="K61" s="377"/>
      <c r="L61" s="377"/>
      <c r="M61" s="377"/>
      <c r="N61" s="377"/>
      <c r="O61" s="377"/>
      <c r="P61" s="377"/>
      <c r="Q61" s="377"/>
      <c r="R61" s="377"/>
    </row>
    <row r="62" spans="10:18" ht="12.75" customHeight="1">
      <c r="J62" s="377"/>
      <c r="K62" s="377"/>
      <c r="L62" s="377"/>
      <c r="M62" s="377"/>
      <c r="N62" s="377"/>
      <c r="O62" s="377"/>
      <c r="P62" s="377"/>
      <c r="Q62" s="377"/>
      <c r="R62" s="377"/>
    </row>
    <row r="63" spans="10:18" ht="12.75" customHeight="1">
      <c r="J63" s="377"/>
      <c r="K63" s="377"/>
      <c r="L63" s="377"/>
      <c r="M63" s="377"/>
      <c r="N63" s="377"/>
      <c r="O63" s="377"/>
      <c r="P63" s="377"/>
      <c r="Q63" s="377"/>
      <c r="R63" s="377"/>
    </row>
    <row r="64" spans="10:18" ht="12.75" customHeight="1">
      <c r="J64" s="377"/>
      <c r="K64" s="377"/>
      <c r="L64" s="377"/>
      <c r="M64" s="377"/>
      <c r="N64" s="377"/>
      <c r="O64" s="377"/>
      <c r="P64" s="377"/>
      <c r="Q64" s="377"/>
      <c r="R64" s="377"/>
    </row>
    <row r="65" spans="10:18" ht="12.75" customHeight="1">
      <c r="J65" s="377"/>
      <c r="K65" s="377"/>
      <c r="L65" s="377"/>
      <c r="M65" s="377"/>
      <c r="N65" s="377"/>
      <c r="O65" s="377"/>
      <c r="P65" s="377"/>
      <c r="Q65" s="377"/>
      <c r="R65" s="377"/>
    </row>
    <row r="66" spans="10:18" ht="12.75" customHeight="1">
      <c r="J66" s="377"/>
      <c r="K66" s="377"/>
      <c r="L66" s="377"/>
      <c r="M66" s="378" t="s">
        <v>1006</v>
      </c>
      <c r="N66" s="377"/>
      <c r="O66" s="377"/>
      <c r="P66" s="377"/>
      <c r="Q66" s="377"/>
      <c r="R66" s="377"/>
    </row>
    <row r="67" spans="10:18" ht="12.75" customHeight="1">
      <c r="J67" s="377"/>
      <c r="K67" s="377"/>
      <c r="L67" s="377"/>
      <c r="M67" s="377" t="s">
        <v>965</v>
      </c>
      <c r="N67" s="377"/>
      <c r="O67" s="377" t="s">
        <v>966</v>
      </c>
      <c r="P67" s="377"/>
      <c r="Q67" s="377"/>
      <c r="R67" s="377"/>
    </row>
    <row r="68" spans="10:18" ht="12.75" customHeight="1">
      <c r="J68" s="377"/>
      <c r="K68" s="377"/>
      <c r="L68" s="378" t="s">
        <v>981</v>
      </c>
      <c r="M68" s="377">
        <v>509</v>
      </c>
      <c r="N68" s="378" t="s">
        <v>1003</v>
      </c>
      <c r="O68" s="377">
        <v>550</v>
      </c>
      <c r="P68" s="377"/>
      <c r="Q68" s="377"/>
      <c r="R68" s="377"/>
    </row>
    <row r="69" spans="10:18" ht="12.75" customHeight="1">
      <c r="J69" s="377"/>
      <c r="K69" s="377"/>
      <c r="L69" s="377" t="s">
        <v>982</v>
      </c>
      <c r="M69" s="377">
        <v>616</v>
      </c>
      <c r="N69" s="378" t="s">
        <v>1004</v>
      </c>
      <c r="O69" s="377">
        <v>559</v>
      </c>
      <c r="P69" s="377"/>
      <c r="Q69" s="377"/>
      <c r="R69" s="377"/>
    </row>
    <row r="70" spans="10:18" ht="12.75" customHeight="1">
      <c r="J70" s="377"/>
      <c r="K70" s="377"/>
      <c r="L70" s="377" t="s">
        <v>983</v>
      </c>
      <c r="M70" s="377">
        <v>720</v>
      </c>
      <c r="N70" s="379" t="s">
        <v>983</v>
      </c>
      <c r="O70" s="377">
        <v>652</v>
      </c>
      <c r="P70" s="377"/>
      <c r="Q70" s="377"/>
      <c r="R70" s="377"/>
    </row>
    <row r="71" spans="10:18" ht="12.75" customHeight="1">
      <c r="J71" s="377"/>
      <c r="K71" s="377"/>
      <c r="L71" s="377" t="s">
        <v>984</v>
      </c>
      <c r="M71" s="377">
        <v>772</v>
      </c>
      <c r="N71" s="379" t="s">
        <v>984</v>
      </c>
      <c r="O71" s="377">
        <v>652</v>
      </c>
      <c r="P71" s="377"/>
      <c r="Q71" s="377"/>
      <c r="R71" s="377"/>
    </row>
    <row r="72" spans="10:18" ht="12.75" customHeight="1">
      <c r="J72" s="377"/>
      <c r="K72" s="377"/>
      <c r="L72" s="377" t="s">
        <v>985</v>
      </c>
      <c r="M72" s="377">
        <v>717</v>
      </c>
      <c r="N72" s="379" t="s">
        <v>985</v>
      </c>
      <c r="O72" s="377">
        <v>502</v>
      </c>
      <c r="P72" s="377"/>
      <c r="Q72" s="377"/>
      <c r="R72" s="377"/>
    </row>
    <row r="73" spans="10:18" ht="12.75" customHeight="1">
      <c r="J73" s="377"/>
      <c r="K73" s="377"/>
      <c r="L73" s="377" t="s">
        <v>986</v>
      </c>
      <c r="M73" s="377">
        <v>756</v>
      </c>
      <c r="N73" s="379" t="s">
        <v>986</v>
      </c>
      <c r="O73" s="377">
        <v>691</v>
      </c>
      <c r="P73" s="377"/>
      <c r="Q73" s="377"/>
      <c r="R73" s="377"/>
    </row>
    <row r="74" spans="10:18" ht="12.75" customHeight="1">
      <c r="J74" s="377"/>
      <c r="K74" s="377"/>
      <c r="L74" s="377" t="s">
        <v>987</v>
      </c>
      <c r="M74" s="377">
        <v>710</v>
      </c>
      <c r="N74" s="379" t="s">
        <v>987</v>
      </c>
      <c r="O74" s="377">
        <v>690</v>
      </c>
      <c r="P74" s="377"/>
      <c r="Q74" s="377"/>
      <c r="R74" s="377"/>
    </row>
    <row r="75" spans="10:18" ht="12.75" customHeight="1">
      <c r="J75" s="377"/>
      <c r="K75" s="377"/>
      <c r="L75" s="377" t="s">
        <v>988</v>
      </c>
      <c r="M75" s="377">
        <v>799</v>
      </c>
      <c r="N75" s="379" t="s">
        <v>988</v>
      </c>
      <c r="O75" s="377">
        <v>807</v>
      </c>
      <c r="P75" s="377"/>
      <c r="Q75" s="377"/>
      <c r="R75" s="377"/>
    </row>
    <row r="76" spans="10:18" ht="12.75" customHeight="1">
      <c r="J76" s="377"/>
      <c r="K76" s="377"/>
      <c r="L76" s="377" t="s">
        <v>989</v>
      </c>
      <c r="M76" s="377">
        <v>781</v>
      </c>
      <c r="N76" s="379" t="s">
        <v>989</v>
      </c>
      <c r="O76" s="377">
        <v>750</v>
      </c>
      <c r="P76" s="377"/>
      <c r="Q76" s="377"/>
      <c r="R76" s="377"/>
    </row>
    <row r="77" spans="10:18" ht="12.75" customHeight="1">
      <c r="J77" s="377"/>
      <c r="K77" s="377"/>
      <c r="L77" s="377" t="s">
        <v>990</v>
      </c>
      <c r="M77" s="377">
        <v>863</v>
      </c>
      <c r="N77" s="379" t="s">
        <v>990</v>
      </c>
      <c r="O77" s="377">
        <v>892</v>
      </c>
      <c r="P77" s="377"/>
      <c r="Q77" s="377"/>
      <c r="R77" s="377"/>
    </row>
    <row r="78" spans="10:18" ht="12.75" customHeight="1">
      <c r="J78" s="377"/>
      <c r="K78" s="377"/>
      <c r="L78" s="377" t="s">
        <v>991</v>
      </c>
      <c r="M78" s="377">
        <v>982</v>
      </c>
      <c r="N78" s="379" t="s">
        <v>991</v>
      </c>
      <c r="O78" s="377">
        <v>1018</v>
      </c>
      <c r="P78" s="377"/>
      <c r="Q78" s="377"/>
      <c r="R78" s="377"/>
    </row>
    <row r="79" spans="10:18" ht="12.75" customHeight="1">
      <c r="J79" s="377"/>
      <c r="K79" s="377"/>
      <c r="L79" s="377" t="s">
        <v>992</v>
      </c>
      <c r="M79" s="377">
        <v>699</v>
      </c>
      <c r="N79" s="379" t="s">
        <v>992</v>
      </c>
      <c r="O79" s="377">
        <v>829</v>
      </c>
      <c r="P79" s="377"/>
      <c r="Q79" s="377"/>
      <c r="R79" s="377"/>
    </row>
    <row r="80" spans="10:18" ht="12.75" customHeight="1">
      <c r="J80" s="377"/>
      <c r="K80" s="377"/>
      <c r="L80" s="377" t="s">
        <v>993</v>
      </c>
      <c r="M80" s="377">
        <v>755</v>
      </c>
      <c r="N80" s="379" t="s">
        <v>993</v>
      </c>
      <c r="O80" s="377">
        <v>899</v>
      </c>
      <c r="P80" s="377"/>
      <c r="Q80" s="377"/>
      <c r="R80" s="377"/>
    </row>
    <row r="81" spans="10:18" ht="12.75" customHeight="1">
      <c r="J81" s="377"/>
      <c r="K81" s="377"/>
      <c r="L81" s="377" t="s">
        <v>994</v>
      </c>
      <c r="M81" s="377">
        <v>815</v>
      </c>
      <c r="N81" s="379" t="s">
        <v>994</v>
      </c>
      <c r="O81" s="377">
        <v>765</v>
      </c>
      <c r="P81" s="377"/>
      <c r="Q81" s="377"/>
      <c r="R81" s="377"/>
    </row>
    <row r="82" spans="10:18" ht="12.75" customHeight="1">
      <c r="J82" s="377"/>
      <c r="K82" s="377"/>
      <c r="L82" s="377" t="s">
        <v>995</v>
      </c>
      <c r="M82" s="377">
        <v>608</v>
      </c>
      <c r="N82" s="379" t="s">
        <v>995</v>
      </c>
      <c r="O82" s="377">
        <v>673</v>
      </c>
      <c r="P82" s="377"/>
      <c r="Q82" s="377"/>
      <c r="R82" s="377"/>
    </row>
    <row r="83" spans="10:18" ht="12.75" customHeight="1">
      <c r="J83" s="377"/>
      <c r="K83" s="377"/>
      <c r="L83" s="377" t="s">
        <v>996</v>
      </c>
      <c r="M83" s="377">
        <v>321</v>
      </c>
      <c r="N83" s="379" t="s">
        <v>996</v>
      </c>
      <c r="O83" s="377">
        <v>521</v>
      </c>
      <c r="P83" s="377"/>
      <c r="Q83" s="377"/>
      <c r="R83" s="377"/>
    </row>
    <row r="84" spans="10:18" ht="12.75" customHeight="1">
      <c r="J84" s="377"/>
      <c r="K84" s="377"/>
      <c r="L84" s="377" t="s">
        <v>997</v>
      </c>
      <c r="M84" s="377">
        <v>214</v>
      </c>
      <c r="N84" s="379" t="s">
        <v>997</v>
      </c>
      <c r="O84" s="377">
        <v>344</v>
      </c>
      <c r="P84" s="377"/>
      <c r="Q84" s="377"/>
      <c r="R84" s="377"/>
    </row>
    <row r="85" spans="10:18" ht="12.75" customHeight="1">
      <c r="J85" s="377"/>
      <c r="K85" s="377"/>
      <c r="L85" s="377" t="s">
        <v>998</v>
      </c>
      <c r="M85" s="377">
        <v>106</v>
      </c>
      <c r="N85" s="379" t="s">
        <v>998</v>
      </c>
      <c r="O85" s="377">
        <v>214</v>
      </c>
      <c r="P85" s="377"/>
      <c r="Q85" s="377"/>
      <c r="R85" s="377"/>
    </row>
    <row r="86" spans="10:18" ht="12.75" customHeight="1">
      <c r="J86" s="377"/>
      <c r="K86" s="377"/>
      <c r="L86" s="377" t="s">
        <v>999</v>
      </c>
      <c r="M86" s="377">
        <v>31</v>
      </c>
      <c r="N86" s="379" t="s">
        <v>999</v>
      </c>
      <c r="O86" s="377">
        <v>80</v>
      </c>
      <c r="P86" s="377"/>
      <c r="Q86" s="377"/>
      <c r="R86" s="377"/>
    </row>
    <row r="87" spans="10:18" ht="12.75" customHeight="1">
      <c r="J87" s="377"/>
      <c r="K87" s="377"/>
      <c r="L87" s="377" t="s">
        <v>1000</v>
      </c>
      <c r="M87" s="377">
        <v>9</v>
      </c>
      <c r="N87" s="379" t="s">
        <v>1000</v>
      </c>
      <c r="O87" s="377">
        <v>21</v>
      </c>
      <c r="P87" s="377"/>
      <c r="Q87" s="377"/>
      <c r="R87" s="377"/>
    </row>
    <row r="88" spans="10:18" ht="12.75" customHeight="1">
      <c r="J88" s="377"/>
      <c r="K88" s="377"/>
      <c r="L88" s="377" t="s">
        <v>1001</v>
      </c>
      <c r="M88" s="377">
        <v>5</v>
      </c>
      <c r="N88" s="378" t="s">
        <v>1005</v>
      </c>
      <c r="O88" s="377">
        <v>6</v>
      </c>
      <c r="P88" s="377"/>
      <c r="Q88" s="377"/>
      <c r="R88" s="377"/>
    </row>
    <row r="89" spans="10:18" ht="12.75" customHeight="1">
      <c r="J89" s="377"/>
      <c r="K89" s="377"/>
      <c r="L89" s="377"/>
      <c r="M89" s="377">
        <f>SUM(M68:M88)</f>
        <v>11788</v>
      </c>
      <c r="N89" s="377"/>
      <c r="O89" s="377">
        <f>SUM(O68:O88)</f>
        <v>12115</v>
      </c>
      <c r="P89" s="377"/>
      <c r="Q89" s="377"/>
      <c r="R89" s="377"/>
    </row>
    <row r="90" spans="10:18" ht="12.75" customHeight="1">
      <c r="J90" s="377"/>
      <c r="K90" s="377"/>
      <c r="L90" s="377"/>
      <c r="M90" s="377"/>
      <c r="N90" s="377"/>
      <c r="O90" s="377"/>
      <c r="P90" s="377"/>
      <c r="Q90" s="377"/>
      <c r="R90" s="377"/>
    </row>
    <row r="91" spans="10:18" ht="12.75" customHeight="1">
      <c r="J91" s="377"/>
      <c r="K91" s="377"/>
      <c r="L91" s="377"/>
      <c r="M91" s="377"/>
      <c r="N91" s="377"/>
      <c r="O91" s="377"/>
      <c r="P91" s="377"/>
      <c r="Q91" s="377"/>
      <c r="R91" s="377"/>
    </row>
    <row r="92" spans="10:18" ht="12.75" customHeight="1">
      <c r="J92" s="377"/>
      <c r="K92" s="377"/>
      <c r="L92" s="377"/>
      <c r="M92" s="377"/>
      <c r="N92" s="377"/>
      <c r="O92" s="377"/>
      <c r="P92" s="377"/>
      <c r="Q92" s="377"/>
      <c r="R92" s="377"/>
    </row>
    <row r="93" spans="10:18" ht="12.75" customHeight="1">
      <c r="J93" s="377"/>
      <c r="K93" s="377"/>
      <c r="L93" s="377"/>
      <c r="M93" s="377"/>
      <c r="N93" s="377"/>
      <c r="O93" s="377"/>
      <c r="P93" s="377"/>
      <c r="Q93" s="377"/>
      <c r="R93" s="377"/>
    </row>
    <row r="94" spans="10:18" ht="12.75" customHeight="1">
      <c r="J94" s="377"/>
      <c r="K94" s="377"/>
      <c r="L94" s="377"/>
      <c r="M94" s="377"/>
      <c r="N94" s="377"/>
      <c r="O94" s="377"/>
      <c r="P94" s="377"/>
      <c r="Q94" s="377"/>
      <c r="R94" s="377"/>
    </row>
    <row r="95" spans="10:18" ht="12.75" customHeight="1">
      <c r="J95" s="377"/>
      <c r="K95" s="377"/>
      <c r="L95" s="377"/>
      <c r="M95" s="377"/>
      <c r="N95" s="377"/>
      <c r="O95" s="377"/>
      <c r="P95" s="377"/>
      <c r="Q95" s="377"/>
      <c r="R95" s="377"/>
    </row>
    <row r="96" spans="10:18" ht="12.75" customHeight="1">
      <c r="J96" s="377"/>
      <c r="K96" s="377"/>
      <c r="L96" s="377"/>
      <c r="M96" s="377"/>
      <c r="N96" s="377"/>
      <c r="O96" s="377"/>
      <c r="P96" s="377"/>
      <c r="Q96" s="377"/>
      <c r="R96" s="377"/>
    </row>
    <row r="97" spans="10:18" ht="12.75" customHeight="1">
      <c r="J97" s="377"/>
      <c r="K97" s="377"/>
      <c r="L97" s="377"/>
      <c r="M97" s="378" t="s">
        <v>1007</v>
      </c>
      <c r="N97" s="377"/>
      <c r="O97" s="377"/>
      <c r="P97" s="377"/>
      <c r="Q97" s="377"/>
      <c r="R97" s="377"/>
    </row>
    <row r="98" spans="10:18" ht="12.75" customHeight="1">
      <c r="J98" s="377"/>
      <c r="K98" s="377"/>
      <c r="L98" s="377"/>
      <c r="M98" s="377" t="s">
        <v>965</v>
      </c>
      <c r="N98" s="377"/>
      <c r="O98" s="377" t="s">
        <v>966</v>
      </c>
      <c r="P98" s="377"/>
      <c r="Q98" s="377"/>
      <c r="R98" s="377"/>
    </row>
    <row r="99" spans="10:18" ht="12.75" customHeight="1">
      <c r="J99" s="377"/>
      <c r="K99" s="377"/>
      <c r="L99" s="378" t="s">
        <v>981</v>
      </c>
      <c r="M99" s="380">
        <v>356</v>
      </c>
      <c r="N99" s="378" t="s">
        <v>1003</v>
      </c>
      <c r="O99" s="380">
        <v>348</v>
      </c>
      <c r="P99" s="377"/>
      <c r="Q99" s="377"/>
      <c r="R99" s="377"/>
    </row>
    <row r="100" spans="10:18" ht="12.75" customHeight="1">
      <c r="J100" s="377"/>
      <c r="K100" s="377"/>
      <c r="L100" s="377" t="s">
        <v>982</v>
      </c>
      <c r="M100" s="380">
        <v>403</v>
      </c>
      <c r="N100" s="378" t="s">
        <v>1004</v>
      </c>
      <c r="O100" s="380">
        <v>402</v>
      </c>
      <c r="P100" s="377"/>
      <c r="Q100" s="377"/>
      <c r="R100" s="377"/>
    </row>
    <row r="101" spans="10:18" ht="12.75" customHeight="1">
      <c r="J101" s="377"/>
      <c r="K101" s="377"/>
      <c r="L101" s="377" t="s">
        <v>983</v>
      </c>
      <c r="M101" s="380">
        <v>469</v>
      </c>
      <c r="N101" s="379" t="s">
        <v>983</v>
      </c>
      <c r="O101" s="380">
        <v>398</v>
      </c>
      <c r="P101" s="377"/>
      <c r="Q101" s="377"/>
      <c r="R101" s="377"/>
    </row>
    <row r="102" spans="10:18" ht="12.75" customHeight="1">
      <c r="J102" s="377"/>
      <c r="K102" s="377"/>
      <c r="L102" s="377" t="s">
        <v>984</v>
      </c>
      <c r="M102" s="380">
        <v>442</v>
      </c>
      <c r="N102" s="379" t="s">
        <v>984</v>
      </c>
      <c r="O102" s="380">
        <v>418</v>
      </c>
      <c r="P102" s="377"/>
      <c r="Q102" s="377"/>
      <c r="R102" s="377"/>
    </row>
    <row r="103" spans="10:18" ht="12.75" customHeight="1">
      <c r="J103" s="377"/>
      <c r="K103" s="377"/>
      <c r="L103" s="377" t="s">
        <v>985</v>
      </c>
      <c r="M103" s="380">
        <v>348</v>
      </c>
      <c r="N103" s="379" t="s">
        <v>985</v>
      </c>
      <c r="O103" s="380">
        <v>260</v>
      </c>
      <c r="P103" s="377"/>
      <c r="Q103" s="377"/>
      <c r="R103" s="377"/>
    </row>
    <row r="104" spans="10:18" ht="12.75" customHeight="1">
      <c r="J104" s="377"/>
      <c r="K104" s="377"/>
      <c r="L104" s="377" t="s">
        <v>986</v>
      </c>
      <c r="M104" s="380">
        <v>496</v>
      </c>
      <c r="N104" s="379" t="s">
        <v>986</v>
      </c>
      <c r="O104" s="380">
        <v>391</v>
      </c>
      <c r="P104" s="377"/>
      <c r="Q104" s="377"/>
      <c r="R104" s="377"/>
    </row>
    <row r="105" spans="10:18" ht="12.75" customHeight="1">
      <c r="J105" s="377"/>
      <c r="K105" s="377"/>
      <c r="L105" s="377" t="s">
        <v>987</v>
      </c>
      <c r="M105" s="380">
        <v>527</v>
      </c>
      <c r="N105" s="379" t="s">
        <v>987</v>
      </c>
      <c r="O105" s="380">
        <v>528</v>
      </c>
      <c r="P105" s="377"/>
      <c r="Q105" s="377"/>
      <c r="R105" s="377"/>
    </row>
    <row r="106" spans="10:18" ht="12.75" customHeight="1">
      <c r="J106" s="377"/>
      <c r="K106" s="377"/>
      <c r="L106" s="377" t="s">
        <v>988</v>
      </c>
      <c r="M106" s="380">
        <v>591</v>
      </c>
      <c r="N106" s="379" t="s">
        <v>988</v>
      </c>
      <c r="O106" s="380">
        <v>547</v>
      </c>
      <c r="P106" s="377"/>
      <c r="Q106" s="377"/>
      <c r="R106" s="377"/>
    </row>
    <row r="107" spans="10:18" ht="12.75" customHeight="1">
      <c r="J107" s="377"/>
      <c r="K107" s="377"/>
      <c r="L107" s="377" t="s">
        <v>989</v>
      </c>
      <c r="M107" s="380">
        <v>626</v>
      </c>
      <c r="N107" s="379" t="s">
        <v>989</v>
      </c>
      <c r="O107" s="380">
        <v>621</v>
      </c>
      <c r="P107" s="377"/>
      <c r="Q107" s="377"/>
      <c r="R107" s="377"/>
    </row>
    <row r="108" spans="10:18" ht="12.75" customHeight="1">
      <c r="J108" s="377"/>
      <c r="K108" s="377"/>
      <c r="L108" s="377" t="s">
        <v>990</v>
      </c>
      <c r="M108" s="380">
        <v>601</v>
      </c>
      <c r="N108" s="379" t="s">
        <v>990</v>
      </c>
      <c r="O108" s="380">
        <v>623</v>
      </c>
      <c r="P108" s="377"/>
      <c r="Q108" s="377"/>
      <c r="R108" s="377"/>
    </row>
    <row r="109" spans="10:18" ht="12.75" customHeight="1">
      <c r="J109" s="377"/>
      <c r="K109" s="377"/>
      <c r="L109" s="377" t="s">
        <v>991</v>
      </c>
      <c r="M109" s="380">
        <v>686</v>
      </c>
      <c r="N109" s="379" t="s">
        <v>991</v>
      </c>
      <c r="O109" s="380">
        <v>736</v>
      </c>
      <c r="P109" s="377"/>
      <c r="Q109" s="377"/>
      <c r="R109" s="377"/>
    </row>
    <row r="110" spans="10:18" ht="12.75" customHeight="1">
      <c r="J110" s="377"/>
      <c r="K110" s="377"/>
      <c r="L110" s="377" t="s">
        <v>992</v>
      </c>
      <c r="M110" s="380">
        <v>687</v>
      </c>
      <c r="N110" s="379" t="s">
        <v>992</v>
      </c>
      <c r="O110" s="380">
        <v>690</v>
      </c>
      <c r="P110" s="377"/>
      <c r="Q110" s="377"/>
      <c r="R110" s="377"/>
    </row>
    <row r="111" spans="10:18" ht="12.75" customHeight="1">
      <c r="J111" s="377"/>
      <c r="K111" s="377"/>
      <c r="L111" s="377" t="s">
        <v>993</v>
      </c>
      <c r="M111" s="380">
        <v>746</v>
      </c>
      <c r="N111" s="379" t="s">
        <v>993</v>
      </c>
      <c r="O111" s="380">
        <v>810</v>
      </c>
      <c r="P111" s="377"/>
      <c r="Q111" s="377"/>
      <c r="R111" s="377"/>
    </row>
    <row r="112" spans="10:18" ht="12.75" customHeight="1">
      <c r="J112" s="377"/>
      <c r="K112" s="377"/>
      <c r="L112" s="377" t="s">
        <v>994</v>
      </c>
      <c r="M112" s="380">
        <v>844</v>
      </c>
      <c r="N112" s="379" t="s">
        <v>994</v>
      </c>
      <c r="O112" s="380">
        <v>949</v>
      </c>
      <c r="P112" s="377"/>
      <c r="Q112" s="377"/>
      <c r="R112" s="377"/>
    </row>
    <row r="113" spans="10:18" ht="12.75" customHeight="1">
      <c r="J113" s="377"/>
      <c r="K113" s="377"/>
      <c r="L113" s="377" t="s">
        <v>995</v>
      </c>
      <c r="M113" s="380">
        <v>581</v>
      </c>
      <c r="N113" s="379" t="s">
        <v>995</v>
      </c>
      <c r="O113" s="380">
        <v>747</v>
      </c>
      <c r="P113" s="377"/>
      <c r="Q113" s="377"/>
      <c r="R113" s="377"/>
    </row>
    <row r="114" spans="10:18" ht="12.75" customHeight="1">
      <c r="J114" s="377"/>
      <c r="K114" s="377"/>
      <c r="L114" s="377" t="s">
        <v>996</v>
      </c>
      <c r="M114" s="380">
        <v>561</v>
      </c>
      <c r="N114" s="379" t="s">
        <v>996</v>
      </c>
      <c r="O114" s="380">
        <v>758</v>
      </c>
      <c r="P114" s="377"/>
      <c r="Q114" s="377"/>
      <c r="R114" s="377"/>
    </row>
    <row r="115" spans="10:18" ht="12.75" customHeight="1">
      <c r="J115" s="377"/>
      <c r="K115" s="377"/>
      <c r="L115" s="377" t="s">
        <v>997</v>
      </c>
      <c r="M115" s="380">
        <v>485</v>
      </c>
      <c r="N115" s="379" t="s">
        <v>997</v>
      </c>
      <c r="O115" s="380">
        <v>613</v>
      </c>
      <c r="P115" s="377"/>
      <c r="Q115" s="377"/>
      <c r="R115" s="377"/>
    </row>
    <row r="116" spans="10:18" ht="12.75" customHeight="1">
      <c r="J116" s="377"/>
      <c r="K116" s="377"/>
      <c r="L116" s="377" t="s">
        <v>998</v>
      </c>
      <c r="M116" s="380">
        <v>231</v>
      </c>
      <c r="N116" s="379" t="s">
        <v>998</v>
      </c>
      <c r="O116" s="380">
        <v>411</v>
      </c>
      <c r="P116" s="377"/>
      <c r="Q116" s="377"/>
      <c r="R116" s="377"/>
    </row>
    <row r="117" spans="10:18" ht="12.75" customHeight="1">
      <c r="J117" s="377"/>
      <c r="K117" s="377"/>
      <c r="L117" s="377" t="s">
        <v>999</v>
      </c>
      <c r="M117" s="380">
        <v>57</v>
      </c>
      <c r="N117" s="379" t="s">
        <v>999</v>
      </c>
      <c r="O117" s="380">
        <v>197</v>
      </c>
      <c r="P117" s="377"/>
      <c r="Q117" s="377"/>
      <c r="R117" s="377"/>
    </row>
    <row r="118" spans="10:18" ht="12.75" customHeight="1">
      <c r="J118" s="377"/>
      <c r="K118" s="377"/>
      <c r="L118" s="377" t="s">
        <v>1000</v>
      </c>
      <c r="M118" s="380">
        <v>15</v>
      </c>
      <c r="N118" s="379" t="s">
        <v>1000</v>
      </c>
      <c r="O118" s="380">
        <v>70</v>
      </c>
      <c r="P118" s="377"/>
      <c r="Q118" s="377"/>
      <c r="R118" s="377"/>
    </row>
    <row r="119" spans="10:18" ht="12.75" customHeight="1">
      <c r="J119" s="377"/>
      <c r="K119" s="377"/>
      <c r="L119" s="377" t="s">
        <v>1001</v>
      </c>
      <c r="M119" s="380">
        <v>1</v>
      </c>
      <c r="N119" s="378" t="s">
        <v>1005</v>
      </c>
      <c r="O119" s="380">
        <v>13</v>
      </c>
      <c r="P119" s="377"/>
      <c r="Q119" s="377"/>
      <c r="R119" s="377"/>
    </row>
    <row r="120" spans="10:18" ht="12.75" customHeight="1">
      <c r="J120" s="377"/>
      <c r="K120" s="377"/>
      <c r="L120" s="377"/>
      <c r="M120" s="377">
        <v>9763</v>
      </c>
      <c r="N120" s="377"/>
      <c r="O120" s="377">
        <v>10533</v>
      </c>
      <c r="P120" s="377"/>
      <c r="Q120" s="377"/>
      <c r="R120" s="377"/>
    </row>
    <row r="121" spans="10:18" ht="12.75" customHeight="1">
      <c r="J121" s="377"/>
      <c r="K121" s="377"/>
      <c r="L121" s="377"/>
      <c r="M121" s="377"/>
      <c r="N121" s="377"/>
      <c r="O121" s="377"/>
      <c r="P121" s="377"/>
      <c r="Q121" s="377"/>
      <c r="R121" s="377"/>
    </row>
    <row r="122" spans="10:18" ht="12.75" customHeight="1">
      <c r="J122" s="377"/>
      <c r="K122" s="377"/>
      <c r="L122" s="377"/>
      <c r="M122" s="377"/>
      <c r="N122" s="377"/>
      <c r="O122" s="377"/>
      <c r="P122" s="377"/>
      <c r="Q122" s="377"/>
      <c r="R122" s="377"/>
    </row>
    <row r="123" spans="10:18" ht="12.75" customHeight="1">
      <c r="J123" s="377"/>
      <c r="K123" s="377"/>
      <c r="L123" s="377"/>
      <c r="M123" s="377"/>
      <c r="N123" s="377"/>
      <c r="O123" s="377"/>
      <c r="P123" s="377"/>
      <c r="Q123" s="377"/>
      <c r="R123" s="377"/>
    </row>
    <row r="124" spans="10:18" ht="12.75" customHeight="1">
      <c r="J124" s="377"/>
      <c r="K124" s="377"/>
      <c r="L124" s="377"/>
      <c r="M124" s="377"/>
      <c r="N124" s="377"/>
      <c r="O124" s="377"/>
      <c r="P124" s="377"/>
      <c r="Q124" s="377"/>
      <c r="R124" s="377"/>
    </row>
    <row r="125" spans="10:18" ht="12.75" customHeight="1">
      <c r="J125" s="377"/>
      <c r="K125" s="377"/>
      <c r="L125" s="377"/>
      <c r="M125" s="377"/>
      <c r="N125" s="377"/>
      <c r="O125" s="377"/>
      <c r="P125" s="377"/>
      <c r="Q125" s="377"/>
      <c r="R125" s="377"/>
    </row>
    <row r="126" spans="10:18" ht="12.75" customHeight="1">
      <c r="J126" s="377"/>
      <c r="K126" s="377"/>
      <c r="L126" s="377"/>
      <c r="M126" s="377"/>
      <c r="N126" s="377"/>
      <c r="O126" s="377"/>
      <c r="P126" s="377"/>
      <c r="Q126" s="377"/>
      <c r="R126" s="377"/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21" orientation="portrait" useFirstPageNumber="1" r:id="rId1"/>
  <headerFooter alignWithMargins="0">
    <oddFooter>&amp;C&amp;"ＭＳ 明朝,標準"-　&amp;P　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8"/>
  <sheetViews>
    <sheetView view="pageBreakPreview" zoomScale="60" zoomScaleNormal="100" workbookViewId="0">
      <selection activeCell="O35" sqref="O35"/>
    </sheetView>
  </sheetViews>
  <sheetFormatPr defaultRowHeight="13.5"/>
  <sheetData>
    <row r="58" spans="8:8">
      <c r="H58" t="s">
        <v>1023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view="pageBreakPreview" topLeftCell="A22" zoomScaleNormal="100" zoomScaleSheetLayoutView="100" workbookViewId="0">
      <selection activeCell="Q27" sqref="A24:Q27"/>
    </sheetView>
  </sheetViews>
  <sheetFormatPr defaultRowHeight="13.5"/>
  <cols>
    <col min="1" max="1" width="7.75" style="348" customWidth="1"/>
    <col min="2" max="4" width="7.75" style="348" hidden="1" customWidth="1"/>
    <col min="5" max="31" width="7.75" style="348" customWidth="1"/>
    <col min="32" max="16384" width="9" style="348"/>
  </cols>
  <sheetData>
    <row r="1" spans="1:28" ht="22.5" customHeight="1">
      <c r="A1" s="567" t="s">
        <v>516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28" ht="22.5" customHeight="1" thickBot="1">
      <c r="A2" s="381"/>
    </row>
    <row r="3" spans="1:28" ht="14.25" customHeight="1">
      <c r="A3" s="435" t="s">
        <v>277</v>
      </c>
      <c r="B3" s="429" t="s">
        <v>130</v>
      </c>
      <c r="C3" s="430"/>
      <c r="D3" s="568"/>
      <c r="E3" s="429" t="s">
        <v>970</v>
      </c>
      <c r="F3" s="569"/>
      <c r="G3" s="570"/>
      <c r="H3" s="429" t="s">
        <v>132</v>
      </c>
      <c r="I3" s="430"/>
      <c r="J3" s="568"/>
      <c r="K3" s="429" t="s">
        <v>332</v>
      </c>
      <c r="L3" s="430"/>
      <c r="M3" s="568"/>
      <c r="N3" s="429" t="s">
        <v>331</v>
      </c>
      <c r="O3" s="569"/>
      <c r="P3" s="570"/>
      <c r="Q3" s="429" t="s">
        <v>971</v>
      </c>
      <c r="R3" s="430"/>
      <c r="S3" s="568"/>
      <c r="T3" s="429" t="s">
        <v>621</v>
      </c>
      <c r="U3" s="430"/>
      <c r="V3" s="568"/>
      <c r="W3" s="414" t="s">
        <v>620</v>
      </c>
      <c r="X3" s="414"/>
      <c r="Y3" s="414"/>
      <c r="Z3" s="414" t="s">
        <v>927</v>
      </c>
      <c r="AA3" s="414"/>
      <c r="AB3" s="485"/>
    </row>
    <row r="4" spans="1:28" ht="14.1" customHeight="1">
      <c r="A4" s="436"/>
      <c r="B4" s="284" t="s">
        <v>41</v>
      </c>
      <c r="C4" s="284" t="s">
        <v>3</v>
      </c>
      <c r="D4" s="284" t="s">
        <v>4</v>
      </c>
      <c r="E4" s="284" t="s">
        <v>41</v>
      </c>
      <c r="F4" s="284" t="s">
        <v>3</v>
      </c>
      <c r="G4" s="284" t="s">
        <v>4</v>
      </c>
      <c r="H4" s="284" t="s">
        <v>41</v>
      </c>
      <c r="I4" s="284" t="s">
        <v>3</v>
      </c>
      <c r="J4" s="284" t="s">
        <v>4</v>
      </c>
      <c r="K4" s="284" t="s">
        <v>41</v>
      </c>
      <c r="L4" s="284" t="s">
        <v>3</v>
      </c>
      <c r="M4" s="284" t="s">
        <v>4</v>
      </c>
      <c r="N4" s="284" t="s">
        <v>41</v>
      </c>
      <c r="O4" s="284" t="s">
        <v>3</v>
      </c>
      <c r="P4" s="284" t="s">
        <v>4</v>
      </c>
      <c r="Q4" s="284" t="s">
        <v>41</v>
      </c>
      <c r="R4" s="284" t="s">
        <v>3</v>
      </c>
      <c r="S4" s="284" t="s">
        <v>4</v>
      </c>
      <c r="T4" s="284" t="s">
        <v>41</v>
      </c>
      <c r="U4" s="284" t="s">
        <v>3</v>
      </c>
      <c r="V4" s="284" t="s">
        <v>4</v>
      </c>
      <c r="W4" s="284" t="s">
        <v>41</v>
      </c>
      <c r="X4" s="284" t="s">
        <v>3</v>
      </c>
      <c r="Y4" s="284" t="s">
        <v>4</v>
      </c>
      <c r="Z4" s="284" t="s">
        <v>619</v>
      </c>
      <c r="AA4" s="284" t="s">
        <v>618</v>
      </c>
      <c r="AB4" s="333" t="s">
        <v>617</v>
      </c>
    </row>
    <row r="5" spans="1:28" ht="13.5" customHeight="1">
      <c r="A5" s="128" t="s">
        <v>484</v>
      </c>
      <c r="B5" s="303" t="s">
        <v>623</v>
      </c>
      <c r="C5" s="303" t="s">
        <v>623</v>
      </c>
      <c r="D5" s="303" t="s">
        <v>623</v>
      </c>
      <c r="E5" s="303" t="s">
        <v>623</v>
      </c>
      <c r="F5" s="303" t="s">
        <v>623</v>
      </c>
      <c r="G5" s="303" t="s">
        <v>623</v>
      </c>
      <c r="H5" s="303" t="s">
        <v>623</v>
      </c>
      <c r="I5" s="303" t="s">
        <v>623</v>
      </c>
      <c r="J5" s="303" t="s">
        <v>623</v>
      </c>
      <c r="K5" s="303" t="s">
        <v>623</v>
      </c>
      <c r="L5" s="303" t="s">
        <v>623</v>
      </c>
      <c r="M5" s="303" t="s">
        <v>623</v>
      </c>
      <c r="N5" s="303" t="s">
        <v>623</v>
      </c>
      <c r="O5" s="303" t="s">
        <v>623</v>
      </c>
      <c r="P5" s="303" t="s">
        <v>623</v>
      </c>
      <c r="Q5" s="303" t="s">
        <v>623</v>
      </c>
      <c r="R5" s="303" t="s">
        <v>623</v>
      </c>
      <c r="S5" s="303" t="s">
        <v>623</v>
      </c>
      <c r="T5" s="303" t="s">
        <v>623</v>
      </c>
      <c r="U5" s="303" t="s">
        <v>623</v>
      </c>
      <c r="V5" s="303" t="s">
        <v>623</v>
      </c>
      <c r="W5" s="303" t="s">
        <v>623</v>
      </c>
      <c r="X5" s="303" t="s">
        <v>623</v>
      </c>
      <c r="Y5" s="303" t="s">
        <v>623</v>
      </c>
      <c r="Z5" s="303" t="s">
        <v>623</v>
      </c>
      <c r="AA5" s="303" t="s">
        <v>623</v>
      </c>
      <c r="AB5" s="306" t="s">
        <v>623</v>
      </c>
    </row>
    <row r="6" spans="1:28" s="347" customFormat="1" ht="30" customHeight="1">
      <c r="A6" s="96" t="s">
        <v>333</v>
      </c>
      <c r="B6" s="305">
        <v>2078</v>
      </c>
      <c r="C6" s="305">
        <v>1082</v>
      </c>
      <c r="D6" s="305">
        <v>996</v>
      </c>
      <c r="E6" s="305">
        <v>2078</v>
      </c>
      <c r="F6" s="305">
        <v>1082</v>
      </c>
      <c r="G6" s="305">
        <v>996</v>
      </c>
      <c r="H6" s="305">
        <v>1905</v>
      </c>
      <c r="I6" s="305">
        <v>964</v>
      </c>
      <c r="J6" s="305">
        <v>941</v>
      </c>
      <c r="K6" s="305">
        <v>1505</v>
      </c>
      <c r="L6" s="305">
        <v>782</v>
      </c>
      <c r="M6" s="305">
        <v>723</v>
      </c>
      <c r="N6" s="305">
        <v>1205</v>
      </c>
      <c r="O6" s="305">
        <v>634</v>
      </c>
      <c r="P6" s="305">
        <v>571</v>
      </c>
      <c r="Q6" s="305">
        <v>1056</v>
      </c>
      <c r="R6" s="305">
        <v>509</v>
      </c>
      <c r="S6" s="305">
        <v>550</v>
      </c>
      <c r="T6" s="305">
        <v>954</v>
      </c>
      <c r="U6" s="305">
        <v>496</v>
      </c>
      <c r="V6" s="305">
        <v>458</v>
      </c>
      <c r="W6" s="305">
        <v>852</v>
      </c>
      <c r="X6" s="305">
        <v>437</v>
      </c>
      <c r="Y6" s="305">
        <v>415</v>
      </c>
      <c r="Z6" s="305">
        <v>704</v>
      </c>
      <c r="AA6" s="305">
        <v>356</v>
      </c>
      <c r="AB6" s="241">
        <v>348</v>
      </c>
    </row>
    <row r="7" spans="1:28" s="347" customFormat="1" ht="36" customHeight="1">
      <c r="A7" s="97" t="s">
        <v>403</v>
      </c>
      <c r="B7" s="307">
        <v>2180</v>
      </c>
      <c r="C7" s="307">
        <v>1120</v>
      </c>
      <c r="D7" s="307">
        <v>1060</v>
      </c>
      <c r="E7" s="307">
        <v>2180</v>
      </c>
      <c r="F7" s="307">
        <v>1120</v>
      </c>
      <c r="G7" s="307">
        <v>1060</v>
      </c>
      <c r="H7" s="307">
        <v>2016</v>
      </c>
      <c r="I7" s="307">
        <v>1057</v>
      </c>
      <c r="J7" s="307">
        <v>959</v>
      </c>
      <c r="K7" s="307">
        <v>1760</v>
      </c>
      <c r="L7" s="307">
        <v>895</v>
      </c>
      <c r="M7" s="307">
        <v>865</v>
      </c>
      <c r="N7" s="307">
        <v>1406</v>
      </c>
      <c r="O7" s="307">
        <v>747</v>
      </c>
      <c r="P7" s="307">
        <v>659</v>
      </c>
      <c r="Q7" s="307">
        <v>1175</v>
      </c>
      <c r="R7" s="307">
        <v>616</v>
      </c>
      <c r="S7" s="307">
        <v>559</v>
      </c>
      <c r="T7" s="307">
        <v>1011</v>
      </c>
      <c r="U7" s="307">
        <v>486</v>
      </c>
      <c r="V7" s="307">
        <v>525</v>
      </c>
      <c r="W7" s="307">
        <v>905</v>
      </c>
      <c r="X7" s="307">
        <v>482</v>
      </c>
      <c r="Y7" s="307">
        <v>423</v>
      </c>
      <c r="Z7" s="307">
        <v>805</v>
      </c>
      <c r="AA7" s="307">
        <v>403</v>
      </c>
      <c r="AB7" s="239">
        <v>402</v>
      </c>
    </row>
    <row r="8" spans="1:28" s="347" customFormat="1" ht="36" customHeight="1">
      <c r="A8" s="97" t="s">
        <v>109</v>
      </c>
      <c r="B8" s="307">
        <v>1967</v>
      </c>
      <c r="C8" s="307">
        <v>1028</v>
      </c>
      <c r="D8" s="307">
        <v>939</v>
      </c>
      <c r="E8" s="307">
        <v>1967</v>
      </c>
      <c r="F8" s="307">
        <v>1028</v>
      </c>
      <c r="G8" s="307">
        <v>939</v>
      </c>
      <c r="H8" s="307">
        <v>2133</v>
      </c>
      <c r="I8" s="307">
        <v>1100</v>
      </c>
      <c r="J8" s="307">
        <v>1033</v>
      </c>
      <c r="K8" s="307">
        <v>1870</v>
      </c>
      <c r="L8" s="307">
        <v>977</v>
      </c>
      <c r="M8" s="307">
        <v>893</v>
      </c>
      <c r="N8" s="307">
        <v>1668</v>
      </c>
      <c r="O8" s="307">
        <v>840</v>
      </c>
      <c r="P8" s="307">
        <v>828</v>
      </c>
      <c r="Q8" s="307">
        <v>1372</v>
      </c>
      <c r="R8" s="307">
        <v>720</v>
      </c>
      <c r="S8" s="307">
        <v>652</v>
      </c>
      <c r="T8" s="307">
        <v>1066</v>
      </c>
      <c r="U8" s="307">
        <v>547</v>
      </c>
      <c r="V8" s="307">
        <v>519</v>
      </c>
      <c r="W8" s="307">
        <v>963</v>
      </c>
      <c r="X8" s="307">
        <v>475</v>
      </c>
      <c r="Y8" s="307">
        <v>488</v>
      </c>
      <c r="Z8" s="307">
        <v>867</v>
      </c>
      <c r="AA8" s="307">
        <v>469</v>
      </c>
      <c r="AB8" s="239">
        <v>398</v>
      </c>
    </row>
    <row r="9" spans="1:28" s="347" customFormat="1" ht="36" customHeight="1">
      <c r="A9" s="97" t="s">
        <v>110</v>
      </c>
      <c r="B9" s="307">
        <v>2124</v>
      </c>
      <c r="C9" s="307">
        <v>1150</v>
      </c>
      <c r="D9" s="307">
        <v>974</v>
      </c>
      <c r="E9" s="307">
        <v>2124</v>
      </c>
      <c r="F9" s="307">
        <v>1150</v>
      </c>
      <c r="G9" s="307">
        <v>974</v>
      </c>
      <c r="H9" s="307">
        <v>1837</v>
      </c>
      <c r="I9" s="307">
        <v>998</v>
      </c>
      <c r="J9" s="307">
        <v>839</v>
      </c>
      <c r="K9" s="307">
        <v>1840</v>
      </c>
      <c r="L9" s="307">
        <v>945</v>
      </c>
      <c r="M9" s="307">
        <v>895</v>
      </c>
      <c r="N9" s="307">
        <v>1591</v>
      </c>
      <c r="O9" s="307">
        <v>864</v>
      </c>
      <c r="P9" s="307">
        <v>727</v>
      </c>
      <c r="Q9" s="307">
        <v>1424</v>
      </c>
      <c r="R9" s="307">
        <v>772</v>
      </c>
      <c r="S9" s="307">
        <v>652</v>
      </c>
      <c r="T9" s="307">
        <v>1172</v>
      </c>
      <c r="U9" s="307">
        <v>648</v>
      </c>
      <c r="V9" s="307">
        <v>524</v>
      </c>
      <c r="W9" s="307">
        <v>875</v>
      </c>
      <c r="X9" s="307">
        <v>465</v>
      </c>
      <c r="Y9" s="307">
        <v>410</v>
      </c>
      <c r="Z9" s="307">
        <v>860</v>
      </c>
      <c r="AA9" s="307">
        <v>442</v>
      </c>
      <c r="AB9" s="239">
        <v>418</v>
      </c>
    </row>
    <row r="10" spans="1:28" s="347" customFormat="1" ht="36" customHeight="1">
      <c r="A10" s="97" t="s">
        <v>111</v>
      </c>
      <c r="B10" s="307">
        <v>1835</v>
      </c>
      <c r="C10" s="307">
        <v>1074</v>
      </c>
      <c r="D10" s="307">
        <v>761</v>
      </c>
      <c r="E10" s="307">
        <v>1835</v>
      </c>
      <c r="F10" s="307">
        <v>1074</v>
      </c>
      <c r="G10" s="307">
        <v>761</v>
      </c>
      <c r="H10" s="307">
        <v>1844</v>
      </c>
      <c r="I10" s="307">
        <v>1038</v>
      </c>
      <c r="J10" s="307">
        <v>806</v>
      </c>
      <c r="K10" s="307">
        <v>1479</v>
      </c>
      <c r="L10" s="307">
        <v>844</v>
      </c>
      <c r="M10" s="307">
        <v>635</v>
      </c>
      <c r="N10" s="307">
        <v>1433</v>
      </c>
      <c r="O10" s="307">
        <v>791</v>
      </c>
      <c r="P10" s="307">
        <v>642</v>
      </c>
      <c r="Q10" s="307">
        <v>1219</v>
      </c>
      <c r="R10" s="307">
        <v>717</v>
      </c>
      <c r="S10" s="307">
        <v>502</v>
      </c>
      <c r="T10" s="307">
        <v>1070</v>
      </c>
      <c r="U10" s="307">
        <v>617</v>
      </c>
      <c r="V10" s="307">
        <v>453</v>
      </c>
      <c r="W10" s="307">
        <v>871</v>
      </c>
      <c r="X10" s="307">
        <v>511</v>
      </c>
      <c r="Y10" s="307">
        <v>360</v>
      </c>
      <c r="Z10" s="307">
        <v>608</v>
      </c>
      <c r="AA10" s="307">
        <v>348</v>
      </c>
      <c r="AB10" s="239">
        <v>260</v>
      </c>
    </row>
    <row r="11" spans="1:28" s="347" customFormat="1" ht="36" customHeight="1">
      <c r="A11" s="97" t="s">
        <v>112</v>
      </c>
      <c r="B11" s="307">
        <v>2127</v>
      </c>
      <c r="C11" s="307">
        <v>1053</v>
      </c>
      <c r="D11" s="307">
        <v>1074</v>
      </c>
      <c r="E11" s="307">
        <v>2127</v>
      </c>
      <c r="F11" s="307">
        <v>1053</v>
      </c>
      <c r="G11" s="307">
        <v>1074</v>
      </c>
      <c r="H11" s="307">
        <v>1814</v>
      </c>
      <c r="I11" s="307">
        <v>943</v>
      </c>
      <c r="J11" s="307">
        <v>871</v>
      </c>
      <c r="K11" s="307">
        <v>1643</v>
      </c>
      <c r="L11" s="307">
        <v>824</v>
      </c>
      <c r="M11" s="307">
        <v>819</v>
      </c>
      <c r="N11" s="307">
        <v>1428</v>
      </c>
      <c r="O11" s="307">
        <v>747</v>
      </c>
      <c r="P11" s="307">
        <v>681</v>
      </c>
      <c r="Q11" s="307">
        <v>1447</v>
      </c>
      <c r="R11" s="307">
        <v>756</v>
      </c>
      <c r="S11" s="307">
        <v>691</v>
      </c>
      <c r="T11" s="307">
        <v>1210</v>
      </c>
      <c r="U11" s="307">
        <v>639</v>
      </c>
      <c r="V11" s="307">
        <v>571</v>
      </c>
      <c r="W11" s="307">
        <v>1041</v>
      </c>
      <c r="X11" s="307">
        <v>559</v>
      </c>
      <c r="Y11" s="307">
        <v>482</v>
      </c>
      <c r="Z11" s="307">
        <v>887</v>
      </c>
      <c r="AA11" s="307">
        <v>496</v>
      </c>
      <c r="AB11" s="239">
        <v>391</v>
      </c>
    </row>
    <row r="12" spans="1:28" s="347" customFormat="1" ht="36" customHeight="1">
      <c r="A12" s="97" t="s">
        <v>113</v>
      </c>
      <c r="B12" s="307">
        <v>2389</v>
      </c>
      <c r="C12" s="307">
        <v>1201</v>
      </c>
      <c r="D12" s="307">
        <v>1188</v>
      </c>
      <c r="E12" s="307">
        <v>2389</v>
      </c>
      <c r="F12" s="307">
        <v>1201</v>
      </c>
      <c r="G12" s="307">
        <v>1188</v>
      </c>
      <c r="H12" s="307">
        <v>2055</v>
      </c>
      <c r="I12" s="307">
        <v>1010</v>
      </c>
      <c r="J12" s="307">
        <v>1045</v>
      </c>
      <c r="K12" s="307">
        <v>1740</v>
      </c>
      <c r="L12" s="307">
        <v>873</v>
      </c>
      <c r="M12" s="307">
        <v>867</v>
      </c>
      <c r="N12" s="307">
        <v>1625</v>
      </c>
      <c r="O12" s="307">
        <v>818</v>
      </c>
      <c r="P12" s="307">
        <v>807</v>
      </c>
      <c r="Q12" s="307">
        <v>1400</v>
      </c>
      <c r="R12" s="307">
        <v>710</v>
      </c>
      <c r="S12" s="307">
        <v>690</v>
      </c>
      <c r="T12" s="307">
        <v>1410</v>
      </c>
      <c r="U12" s="307">
        <v>720</v>
      </c>
      <c r="V12" s="307">
        <v>690</v>
      </c>
      <c r="W12" s="307">
        <v>1178</v>
      </c>
      <c r="X12" s="307">
        <v>599</v>
      </c>
      <c r="Y12" s="307">
        <v>579</v>
      </c>
      <c r="Z12" s="307">
        <v>1055</v>
      </c>
      <c r="AA12" s="307">
        <v>527</v>
      </c>
      <c r="AB12" s="239">
        <v>528</v>
      </c>
    </row>
    <row r="13" spans="1:28" s="347" customFormat="1" ht="36" customHeight="1">
      <c r="A13" s="97" t="s">
        <v>114</v>
      </c>
      <c r="B13" s="307">
        <v>1828</v>
      </c>
      <c r="C13" s="307">
        <v>833</v>
      </c>
      <c r="D13" s="307">
        <v>995</v>
      </c>
      <c r="E13" s="307">
        <v>1828</v>
      </c>
      <c r="F13" s="307">
        <v>833</v>
      </c>
      <c r="G13" s="307">
        <v>995</v>
      </c>
      <c r="H13" s="307">
        <v>2289</v>
      </c>
      <c r="I13" s="307">
        <v>1157</v>
      </c>
      <c r="J13" s="307">
        <v>1132</v>
      </c>
      <c r="K13" s="307">
        <v>1918</v>
      </c>
      <c r="L13" s="307">
        <v>956</v>
      </c>
      <c r="M13" s="307">
        <v>962</v>
      </c>
      <c r="N13" s="307">
        <v>1598</v>
      </c>
      <c r="O13" s="307">
        <v>814</v>
      </c>
      <c r="P13" s="307">
        <v>784</v>
      </c>
      <c r="Q13" s="307">
        <v>1606</v>
      </c>
      <c r="R13" s="307">
        <v>799</v>
      </c>
      <c r="S13" s="307">
        <v>807</v>
      </c>
      <c r="T13" s="307">
        <v>1313</v>
      </c>
      <c r="U13" s="307">
        <v>658</v>
      </c>
      <c r="V13" s="307">
        <v>655</v>
      </c>
      <c r="W13" s="307">
        <v>1309</v>
      </c>
      <c r="X13" s="307">
        <v>669</v>
      </c>
      <c r="Y13" s="307">
        <v>640</v>
      </c>
      <c r="Z13" s="307">
        <v>1138</v>
      </c>
      <c r="AA13" s="307">
        <v>591</v>
      </c>
      <c r="AB13" s="239">
        <v>547</v>
      </c>
    </row>
    <row r="14" spans="1:28" s="347" customFormat="1" ht="36" customHeight="1">
      <c r="A14" s="97" t="s">
        <v>115</v>
      </c>
      <c r="B14" s="307">
        <v>1975</v>
      </c>
      <c r="C14" s="307">
        <v>944</v>
      </c>
      <c r="D14" s="307">
        <v>1031</v>
      </c>
      <c r="E14" s="307">
        <v>1975</v>
      </c>
      <c r="F14" s="307">
        <v>944</v>
      </c>
      <c r="G14" s="307">
        <v>1031</v>
      </c>
      <c r="H14" s="307">
        <v>1754</v>
      </c>
      <c r="I14" s="307">
        <v>799</v>
      </c>
      <c r="J14" s="307">
        <v>955</v>
      </c>
      <c r="K14" s="307">
        <v>2169</v>
      </c>
      <c r="L14" s="307">
        <v>1086</v>
      </c>
      <c r="M14" s="307">
        <v>1083</v>
      </c>
      <c r="N14" s="307">
        <v>1823</v>
      </c>
      <c r="O14" s="307">
        <v>892</v>
      </c>
      <c r="P14" s="307">
        <v>931</v>
      </c>
      <c r="Q14" s="307">
        <v>1531</v>
      </c>
      <c r="R14" s="307">
        <v>781</v>
      </c>
      <c r="S14" s="307">
        <v>750</v>
      </c>
      <c r="T14" s="307">
        <v>1460</v>
      </c>
      <c r="U14" s="307">
        <v>703</v>
      </c>
      <c r="V14" s="307">
        <v>757</v>
      </c>
      <c r="W14" s="307">
        <v>1245</v>
      </c>
      <c r="X14" s="307">
        <v>607</v>
      </c>
      <c r="Y14" s="307">
        <v>638</v>
      </c>
      <c r="Z14" s="307">
        <v>1247</v>
      </c>
      <c r="AA14" s="307">
        <v>626</v>
      </c>
      <c r="AB14" s="239">
        <v>621</v>
      </c>
    </row>
    <row r="15" spans="1:28" s="347" customFormat="1" ht="36" customHeight="1">
      <c r="A15" s="97" t="s">
        <v>116</v>
      </c>
      <c r="B15" s="307">
        <v>1981</v>
      </c>
      <c r="C15" s="307">
        <v>1056</v>
      </c>
      <c r="D15" s="307">
        <v>925</v>
      </c>
      <c r="E15" s="307">
        <v>1981</v>
      </c>
      <c r="F15" s="307">
        <v>1056</v>
      </c>
      <c r="G15" s="307">
        <v>925</v>
      </c>
      <c r="H15" s="307">
        <v>1883</v>
      </c>
      <c r="I15" s="307">
        <v>894</v>
      </c>
      <c r="J15" s="307">
        <v>989</v>
      </c>
      <c r="K15" s="307">
        <v>1629</v>
      </c>
      <c r="L15" s="307">
        <v>740</v>
      </c>
      <c r="M15" s="307">
        <v>889</v>
      </c>
      <c r="N15" s="307">
        <v>2067</v>
      </c>
      <c r="O15" s="307">
        <v>1019</v>
      </c>
      <c r="P15" s="307">
        <v>1048</v>
      </c>
      <c r="Q15" s="307">
        <v>1755</v>
      </c>
      <c r="R15" s="307">
        <v>863</v>
      </c>
      <c r="S15" s="307">
        <v>892</v>
      </c>
      <c r="T15" s="307">
        <v>1459</v>
      </c>
      <c r="U15" s="307">
        <v>739</v>
      </c>
      <c r="V15" s="307">
        <v>720</v>
      </c>
      <c r="W15" s="307">
        <v>1425</v>
      </c>
      <c r="X15" s="307">
        <v>690</v>
      </c>
      <c r="Y15" s="307">
        <v>735</v>
      </c>
      <c r="Z15" s="307">
        <v>1224</v>
      </c>
      <c r="AA15" s="307">
        <v>601</v>
      </c>
      <c r="AB15" s="239">
        <v>623</v>
      </c>
    </row>
    <row r="16" spans="1:28" s="347" customFormat="1" ht="36" customHeight="1">
      <c r="A16" s="97" t="s">
        <v>117</v>
      </c>
      <c r="B16" s="307">
        <v>1692</v>
      </c>
      <c r="C16" s="307">
        <v>886</v>
      </c>
      <c r="D16" s="307">
        <v>806</v>
      </c>
      <c r="E16" s="307">
        <v>1692</v>
      </c>
      <c r="F16" s="307">
        <v>886</v>
      </c>
      <c r="G16" s="307">
        <v>806</v>
      </c>
      <c r="H16" s="307">
        <v>1899</v>
      </c>
      <c r="I16" s="307">
        <v>1007</v>
      </c>
      <c r="J16" s="307">
        <v>892</v>
      </c>
      <c r="K16" s="307">
        <v>1827</v>
      </c>
      <c r="L16" s="307">
        <v>865</v>
      </c>
      <c r="M16" s="307">
        <v>962</v>
      </c>
      <c r="N16" s="307">
        <v>1590</v>
      </c>
      <c r="O16" s="307">
        <v>723</v>
      </c>
      <c r="P16" s="307">
        <v>867</v>
      </c>
      <c r="Q16" s="307">
        <v>2000</v>
      </c>
      <c r="R16" s="307">
        <v>982</v>
      </c>
      <c r="S16" s="307">
        <v>1018</v>
      </c>
      <c r="T16" s="307">
        <v>1723</v>
      </c>
      <c r="U16" s="307">
        <v>837</v>
      </c>
      <c r="V16" s="307">
        <v>886</v>
      </c>
      <c r="W16" s="307">
        <v>1432</v>
      </c>
      <c r="X16" s="307">
        <v>716</v>
      </c>
      <c r="Y16" s="307">
        <v>716</v>
      </c>
      <c r="Z16" s="307">
        <v>1422</v>
      </c>
      <c r="AA16" s="307">
        <v>686</v>
      </c>
      <c r="AB16" s="239">
        <v>736</v>
      </c>
    </row>
    <row r="17" spans="1:28" s="347" customFormat="1" ht="36" customHeight="1">
      <c r="A17" s="97" t="s">
        <v>118</v>
      </c>
      <c r="B17" s="307">
        <v>1213</v>
      </c>
      <c r="C17" s="307">
        <v>568</v>
      </c>
      <c r="D17" s="307">
        <v>645</v>
      </c>
      <c r="E17" s="307">
        <v>1213</v>
      </c>
      <c r="F17" s="307">
        <v>568</v>
      </c>
      <c r="G17" s="307">
        <v>645</v>
      </c>
      <c r="H17" s="307">
        <v>1584</v>
      </c>
      <c r="I17" s="307">
        <v>816</v>
      </c>
      <c r="J17" s="307">
        <v>768</v>
      </c>
      <c r="K17" s="307">
        <v>1771</v>
      </c>
      <c r="L17" s="307">
        <v>929</v>
      </c>
      <c r="M17" s="307">
        <v>842</v>
      </c>
      <c r="N17" s="307">
        <v>1758</v>
      </c>
      <c r="O17" s="307">
        <v>817</v>
      </c>
      <c r="P17" s="307">
        <v>941</v>
      </c>
      <c r="Q17" s="307">
        <v>1528</v>
      </c>
      <c r="R17" s="307">
        <v>699</v>
      </c>
      <c r="S17" s="307">
        <v>829</v>
      </c>
      <c r="T17" s="307">
        <v>1965</v>
      </c>
      <c r="U17" s="307">
        <v>958</v>
      </c>
      <c r="V17" s="307">
        <v>1007</v>
      </c>
      <c r="W17" s="307">
        <v>1637</v>
      </c>
      <c r="X17" s="307">
        <v>797</v>
      </c>
      <c r="Y17" s="307">
        <v>840</v>
      </c>
      <c r="Z17" s="307">
        <v>1377</v>
      </c>
      <c r="AA17" s="307">
        <v>687</v>
      </c>
      <c r="AB17" s="239">
        <v>690</v>
      </c>
    </row>
    <row r="18" spans="1:28" s="347" customFormat="1" ht="36" customHeight="1">
      <c r="A18" s="97" t="s">
        <v>119</v>
      </c>
      <c r="B18" s="307">
        <v>1003</v>
      </c>
      <c r="C18" s="307">
        <v>458</v>
      </c>
      <c r="D18" s="307">
        <v>545</v>
      </c>
      <c r="E18" s="307">
        <v>1003</v>
      </c>
      <c r="F18" s="307">
        <v>458</v>
      </c>
      <c r="G18" s="307">
        <v>545</v>
      </c>
      <c r="H18" s="307">
        <v>1104</v>
      </c>
      <c r="I18" s="307">
        <v>495</v>
      </c>
      <c r="J18" s="307">
        <v>609</v>
      </c>
      <c r="K18" s="307">
        <v>1486</v>
      </c>
      <c r="L18" s="307">
        <v>756</v>
      </c>
      <c r="M18" s="307">
        <v>730</v>
      </c>
      <c r="N18" s="307">
        <v>1669</v>
      </c>
      <c r="O18" s="307">
        <v>868</v>
      </c>
      <c r="P18" s="307">
        <v>801</v>
      </c>
      <c r="Q18" s="307">
        <v>1654</v>
      </c>
      <c r="R18" s="307">
        <v>755</v>
      </c>
      <c r="S18" s="307">
        <v>899</v>
      </c>
      <c r="T18" s="307">
        <v>1507</v>
      </c>
      <c r="U18" s="307">
        <v>678</v>
      </c>
      <c r="V18" s="307">
        <v>829</v>
      </c>
      <c r="W18" s="307">
        <v>1890</v>
      </c>
      <c r="X18" s="307">
        <v>903</v>
      </c>
      <c r="Y18" s="307">
        <v>987</v>
      </c>
      <c r="Z18" s="307">
        <v>1556</v>
      </c>
      <c r="AA18" s="307">
        <v>746</v>
      </c>
      <c r="AB18" s="239">
        <v>810</v>
      </c>
    </row>
    <row r="19" spans="1:28" s="347" customFormat="1" ht="36" customHeight="1">
      <c r="A19" s="97" t="s">
        <v>120</v>
      </c>
      <c r="B19" s="307">
        <v>825</v>
      </c>
      <c r="C19" s="307">
        <v>389</v>
      </c>
      <c r="D19" s="307">
        <v>436</v>
      </c>
      <c r="E19" s="307">
        <v>825</v>
      </c>
      <c r="F19" s="307">
        <v>389</v>
      </c>
      <c r="G19" s="307">
        <v>436</v>
      </c>
      <c r="H19" s="307">
        <v>925</v>
      </c>
      <c r="I19" s="307">
        <v>410</v>
      </c>
      <c r="J19" s="307">
        <v>515</v>
      </c>
      <c r="K19" s="307">
        <v>1054</v>
      </c>
      <c r="L19" s="307">
        <v>455</v>
      </c>
      <c r="M19" s="307">
        <v>599</v>
      </c>
      <c r="N19" s="307">
        <v>1404</v>
      </c>
      <c r="O19" s="307">
        <v>690</v>
      </c>
      <c r="P19" s="307">
        <v>714</v>
      </c>
      <c r="Q19" s="307">
        <v>1580</v>
      </c>
      <c r="R19" s="307">
        <v>815</v>
      </c>
      <c r="S19" s="307">
        <v>765</v>
      </c>
      <c r="T19" s="307">
        <v>1591</v>
      </c>
      <c r="U19" s="307">
        <v>714</v>
      </c>
      <c r="V19" s="307">
        <v>877</v>
      </c>
      <c r="W19" s="307">
        <v>1419</v>
      </c>
      <c r="X19" s="307">
        <v>624</v>
      </c>
      <c r="Y19" s="307">
        <v>795</v>
      </c>
      <c r="Z19" s="307">
        <v>1793</v>
      </c>
      <c r="AA19" s="307">
        <v>844</v>
      </c>
      <c r="AB19" s="239">
        <v>949</v>
      </c>
    </row>
    <row r="20" spans="1:28" s="347" customFormat="1" ht="36" customHeight="1">
      <c r="A20" s="97" t="s">
        <v>121</v>
      </c>
      <c r="B20" s="307">
        <v>622</v>
      </c>
      <c r="C20" s="307">
        <v>297</v>
      </c>
      <c r="D20" s="307">
        <v>325</v>
      </c>
      <c r="E20" s="307">
        <v>622</v>
      </c>
      <c r="F20" s="307">
        <v>297</v>
      </c>
      <c r="G20" s="307">
        <v>325</v>
      </c>
      <c r="H20" s="307">
        <v>727</v>
      </c>
      <c r="I20" s="307">
        <v>325</v>
      </c>
      <c r="J20" s="307">
        <v>402</v>
      </c>
      <c r="K20" s="307">
        <v>817</v>
      </c>
      <c r="L20" s="307">
        <v>356</v>
      </c>
      <c r="M20" s="307">
        <v>461</v>
      </c>
      <c r="N20" s="307">
        <v>967</v>
      </c>
      <c r="O20" s="307">
        <v>401</v>
      </c>
      <c r="P20" s="307">
        <v>566</v>
      </c>
      <c r="Q20" s="307">
        <v>1281</v>
      </c>
      <c r="R20" s="307">
        <v>608</v>
      </c>
      <c r="S20" s="307">
        <v>673</v>
      </c>
      <c r="T20" s="307">
        <v>1484</v>
      </c>
      <c r="U20" s="307">
        <v>738</v>
      </c>
      <c r="V20" s="307">
        <v>746</v>
      </c>
      <c r="W20" s="307">
        <v>1481</v>
      </c>
      <c r="X20" s="307">
        <v>652</v>
      </c>
      <c r="Y20" s="307">
        <v>829</v>
      </c>
      <c r="Z20" s="307">
        <v>1328</v>
      </c>
      <c r="AA20" s="307">
        <v>581</v>
      </c>
      <c r="AB20" s="239">
        <v>747</v>
      </c>
    </row>
    <row r="21" spans="1:28" s="347" customFormat="1" ht="36" customHeight="1">
      <c r="A21" s="97" t="s">
        <v>122</v>
      </c>
      <c r="B21" s="307">
        <v>377</v>
      </c>
      <c r="C21" s="307">
        <v>167</v>
      </c>
      <c r="D21" s="307">
        <v>210</v>
      </c>
      <c r="E21" s="307">
        <v>377</v>
      </c>
      <c r="F21" s="307">
        <v>167</v>
      </c>
      <c r="G21" s="307">
        <v>210</v>
      </c>
      <c r="H21" s="307">
        <v>470</v>
      </c>
      <c r="I21" s="307">
        <v>216</v>
      </c>
      <c r="J21" s="307">
        <v>254</v>
      </c>
      <c r="K21" s="307">
        <v>603</v>
      </c>
      <c r="L21" s="307">
        <v>253</v>
      </c>
      <c r="M21" s="307">
        <v>350</v>
      </c>
      <c r="N21" s="307">
        <v>676</v>
      </c>
      <c r="O21" s="307">
        <v>279</v>
      </c>
      <c r="P21" s="307">
        <v>397</v>
      </c>
      <c r="Q21" s="307">
        <v>842</v>
      </c>
      <c r="R21" s="307">
        <v>321</v>
      </c>
      <c r="S21" s="307">
        <v>521</v>
      </c>
      <c r="T21" s="307">
        <v>1124</v>
      </c>
      <c r="U21" s="307">
        <v>503</v>
      </c>
      <c r="V21" s="307">
        <v>621</v>
      </c>
      <c r="W21" s="307">
        <v>1347</v>
      </c>
      <c r="X21" s="307">
        <v>648</v>
      </c>
      <c r="Y21" s="307">
        <v>699</v>
      </c>
      <c r="Z21" s="307">
        <v>1319</v>
      </c>
      <c r="AA21" s="307">
        <v>561</v>
      </c>
      <c r="AB21" s="239">
        <v>758</v>
      </c>
    </row>
    <row r="22" spans="1:28" s="347" customFormat="1" ht="36" customHeight="1">
      <c r="A22" s="97" t="s">
        <v>123</v>
      </c>
      <c r="B22" s="307">
        <v>218</v>
      </c>
      <c r="C22" s="307">
        <v>85</v>
      </c>
      <c r="D22" s="307">
        <v>133</v>
      </c>
      <c r="E22" s="307">
        <v>377</v>
      </c>
      <c r="F22" s="307">
        <v>85</v>
      </c>
      <c r="G22" s="307">
        <v>133</v>
      </c>
      <c r="H22" s="307">
        <v>272</v>
      </c>
      <c r="I22" s="307">
        <v>109</v>
      </c>
      <c r="J22" s="307">
        <v>163</v>
      </c>
      <c r="K22" s="307">
        <v>333</v>
      </c>
      <c r="L22" s="307">
        <v>153</v>
      </c>
      <c r="M22" s="307">
        <v>180</v>
      </c>
      <c r="N22" s="307">
        <v>464</v>
      </c>
      <c r="O22" s="307">
        <v>178</v>
      </c>
      <c r="P22" s="307">
        <v>286</v>
      </c>
      <c r="Q22" s="307">
        <v>558</v>
      </c>
      <c r="R22" s="307">
        <v>214</v>
      </c>
      <c r="S22" s="307">
        <v>344</v>
      </c>
      <c r="T22" s="307">
        <v>696</v>
      </c>
      <c r="U22" s="307">
        <v>253</v>
      </c>
      <c r="V22" s="307">
        <v>443</v>
      </c>
      <c r="W22" s="307">
        <v>931</v>
      </c>
      <c r="X22" s="307">
        <v>402</v>
      </c>
      <c r="Y22" s="307">
        <v>529</v>
      </c>
      <c r="Z22" s="307">
        <v>1098</v>
      </c>
      <c r="AA22" s="307">
        <v>485</v>
      </c>
      <c r="AB22" s="239">
        <v>613</v>
      </c>
    </row>
    <row r="23" spans="1:28" s="347" customFormat="1" ht="36" customHeight="1">
      <c r="A23" s="97" t="s">
        <v>124</v>
      </c>
      <c r="B23" s="307">
        <v>81</v>
      </c>
      <c r="C23" s="307">
        <v>29</v>
      </c>
      <c r="D23" s="307">
        <v>52</v>
      </c>
      <c r="E23" s="307">
        <v>81</v>
      </c>
      <c r="F23" s="307">
        <v>29</v>
      </c>
      <c r="G23" s="307">
        <v>52</v>
      </c>
      <c r="H23" s="307">
        <v>123</v>
      </c>
      <c r="I23" s="307">
        <v>46</v>
      </c>
      <c r="J23" s="307">
        <v>77</v>
      </c>
      <c r="K23" s="307">
        <v>165</v>
      </c>
      <c r="L23" s="307">
        <v>57</v>
      </c>
      <c r="M23" s="307">
        <v>108</v>
      </c>
      <c r="N23" s="307">
        <v>229</v>
      </c>
      <c r="O23" s="307">
        <v>96</v>
      </c>
      <c r="P23" s="307">
        <v>133</v>
      </c>
      <c r="Q23" s="307">
        <v>320</v>
      </c>
      <c r="R23" s="307">
        <v>106</v>
      </c>
      <c r="S23" s="307">
        <v>214</v>
      </c>
      <c r="T23" s="307">
        <v>387</v>
      </c>
      <c r="U23" s="307">
        <v>138</v>
      </c>
      <c r="V23" s="307">
        <v>249</v>
      </c>
      <c r="W23" s="307">
        <v>488</v>
      </c>
      <c r="X23" s="307">
        <v>146</v>
      </c>
      <c r="Y23" s="307">
        <v>342</v>
      </c>
      <c r="Z23" s="307">
        <v>642</v>
      </c>
      <c r="AA23" s="307">
        <v>231</v>
      </c>
      <c r="AB23" s="239">
        <v>411</v>
      </c>
    </row>
    <row r="24" spans="1:28" s="347" customFormat="1" ht="36" customHeight="1">
      <c r="A24" s="97" t="s">
        <v>125</v>
      </c>
      <c r="B24" s="307">
        <v>19</v>
      </c>
      <c r="C24" s="307">
        <v>7</v>
      </c>
      <c r="D24" s="307">
        <v>12</v>
      </c>
      <c r="E24" s="307">
        <v>19</v>
      </c>
      <c r="F24" s="307">
        <v>7</v>
      </c>
      <c r="G24" s="307">
        <v>12</v>
      </c>
      <c r="H24" s="307">
        <v>33</v>
      </c>
      <c r="I24" s="307">
        <v>10</v>
      </c>
      <c r="J24" s="307">
        <v>23</v>
      </c>
      <c r="K24" s="307">
        <v>62</v>
      </c>
      <c r="L24" s="307">
        <v>20</v>
      </c>
      <c r="M24" s="307">
        <v>42</v>
      </c>
      <c r="N24" s="307">
        <v>86</v>
      </c>
      <c r="O24" s="307">
        <v>27</v>
      </c>
      <c r="P24" s="307">
        <v>59</v>
      </c>
      <c r="Q24" s="307">
        <v>111</v>
      </c>
      <c r="R24" s="307">
        <v>31</v>
      </c>
      <c r="S24" s="307">
        <v>80</v>
      </c>
      <c r="T24" s="307">
        <v>170</v>
      </c>
      <c r="U24" s="307">
        <v>43</v>
      </c>
      <c r="V24" s="307">
        <v>127</v>
      </c>
      <c r="W24" s="307">
        <v>222</v>
      </c>
      <c r="X24" s="307">
        <v>63</v>
      </c>
      <c r="Y24" s="307">
        <v>159</v>
      </c>
      <c r="Z24" s="307">
        <v>254</v>
      </c>
      <c r="AA24" s="307">
        <v>57</v>
      </c>
      <c r="AB24" s="239">
        <v>197</v>
      </c>
    </row>
    <row r="25" spans="1:28" s="347" customFormat="1" ht="36" customHeight="1">
      <c r="A25" s="97" t="s">
        <v>126</v>
      </c>
      <c r="B25" s="307" t="s">
        <v>127</v>
      </c>
      <c r="C25" s="307" t="s">
        <v>127</v>
      </c>
      <c r="D25" s="307" t="s">
        <v>127</v>
      </c>
      <c r="E25" s="307" t="s">
        <v>127</v>
      </c>
      <c r="F25" s="307" t="s">
        <v>127</v>
      </c>
      <c r="G25" s="307" t="s">
        <v>127</v>
      </c>
      <c r="H25" s="307">
        <v>5</v>
      </c>
      <c r="I25" s="307">
        <v>1</v>
      </c>
      <c r="J25" s="307">
        <v>4</v>
      </c>
      <c r="K25" s="307">
        <v>9</v>
      </c>
      <c r="L25" s="307">
        <v>2</v>
      </c>
      <c r="M25" s="307">
        <v>7</v>
      </c>
      <c r="N25" s="307">
        <v>19</v>
      </c>
      <c r="O25" s="307">
        <v>7</v>
      </c>
      <c r="P25" s="307">
        <v>12</v>
      </c>
      <c r="Q25" s="307">
        <v>30</v>
      </c>
      <c r="R25" s="307">
        <v>9</v>
      </c>
      <c r="S25" s="307">
        <v>21</v>
      </c>
      <c r="T25" s="307">
        <v>39</v>
      </c>
      <c r="U25" s="307">
        <v>9</v>
      </c>
      <c r="V25" s="307">
        <v>30</v>
      </c>
      <c r="W25" s="307">
        <v>51</v>
      </c>
      <c r="X25" s="307">
        <v>7</v>
      </c>
      <c r="Y25" s="307">
        <v>44</v>
      </c>
      <c r="Z25" s="307">
        <v>85</v>
      </c>
      <c r="AA25" s="307">
        <v>15</v>
      </c>
      <c r="AB25" s="239">
        <v>70</v>
      </c>
    </row>
    <row r="26" spans="1:28" s="347" customFormat="1" ht="36" customHeight="1">
      <c r="A26" s="97" t="s">
        <v>128</v>
      </c>
      <c r="B26" s="307" t="s">
        <v>127</v>
      </c>
      <c r="C26" s="307" t="s">
        <v>127</v>
      </c>
      <c r="D26" s="307" t="s">
        <v>127</v>
      </c>
      <c r="E26" s="307" t="s">
        <v>127</v>
      </c>
      <c r="F26" s="307" t="s">
        <v>127</v>
      </c>
      <c r="G26" s="307" t="s">
        <v>127</v>
      </c>
      <c r="H26" s="307" t="s">
        <v>127</v>
      </c>
      <c r="I26" s="307" t="s">
        <v>127</v>
      </c>
      <c r="J26" s="307" t="s">
        <v>127</v>
      </c>
      <c r="K26" s="307" t="s">
        <v>127</v>
      </c>
      <c r="L26" s="307" t="s">
        <v>127</v>
      </c>
      <c r="M26" s="307" t="s">
        <v>127</v>
      </c>
      <c r="N26" s="307">
        <v>2</v>
      </c>
      <c r="O26" s="307">
        <v>1</v>
      </c>
      <c r="P26" s="307">
        <v>1</v>
      </c>
      <c r="Q26" s="307">
        <v>11</v>
      </c>
      <c r="R26" s="307">
        <v>5</v>
      </c>
      <c r="S26" s="307">
        <v>6</v>
      </c>
      <c r="T26" s="307">
        <v>7</v>
      </c>
      <c r="U26" s="307">
        <v>2</v>
      </c>
      <c r="V26" s="307">
        <v>5</v>
      </c>
      <c r="W26" s="307">
        <v>11</v>
      </c>
      <c r="X26" s="307">
        <v>2</v>
      </c>
      <c r="Y26" s="307">
        <v>9</v>
      </c>
      <c r="Z26" s="307">
        <v>14</v>
      </c>
      <c r="AA26" s="307">
        <v>1</v>
      </c>
      <c r="AB26" s="239">
        <v>13</v>
      </c>
    </row>
    <row r="27" spans="1:28" s="347" customFormat="1" ht="36" customHeight="1">
      <c r="A27" s="274" t="s">
        <v>129</v>
      </c>
      <c r="B27" s="307" t="s">
        <v>127</v>
      </c>
      <c r="C27" s="307" t="s">
        <v>127</v>
      </c>
      <c r="D27" s="307" t="s">
        <v>127</v>
      </c>
      <c r="E27" s="307" t="s">
        <v>127</v>
      </c>
      <c r="F27" s="307" t="s">
        <v>127</v>
      </c>
      <c r="G27" s="307" t="s">
        <v>127</v>
      </c>
      <c r="H27" s="307">
        <v>14</v>
      </c>
      <c r="I27" s="307">
        <v>10</v>
      </c>
      <c r="J27" s="307">
        <v>4</v>
      </c>
      <c r="K27" s="307" t="s">
        <v>127</v>
      </c>
      <c r="L27" s="307" t="s">
        <v>127</v>
      </c>
      <c r="M27" s="307" t="s">
        <v>127</v>
      </c>
      <c r="N27" s="307">
        <v>8</v>
      </c>
      <c r="O27" s="307">
        <v>3</v>
      </c>
      <c r="P27" s="307">
        <v>5</v>
      </c>
      <c r="Q27" s="307">
        <v>2</v>
      </c>
      <c r="R27" s="307">
        <v>2</v>
      </c>
      <c r="S27" s="307" t="s">
        <v>328</v>
      </c>
      <c r="T27" s="307">
        <v>1</v>
      </c>
      <c r="U27" s="307">
        <v>1</v>
      </c>
      <c r="V27" s="307" t="s">
        <v>328</v>
      </c>
      <c r="W27" s="307">
        <v>2</v>
      </c>
      <c r="X27" s="307">
        <v>2</v>
      </c>
      <c r="Y27" s="307" t="s">
        <v>328</v>
      </c>
      <c r="Z27" s="307">
        <v>13</v>
      </c>
      <c r="AA27" s="307">
        <v>10</v>
      </c>
      <c r="AB27" s="239">
        <v>3</v>
      </c>
    </row>
    <row r="28" spans="1:28" s="347" customFormat="1" ht="36" customHeight="1" thickBot="1">
      <c r="A28" s="275" t="s">
        <v>402</v>
      </c>
      <c r="B28" s="95">
        <v>26534</v>
      </c>
      <c r="C28" s="95">
        <v>13427</v>
      </c>
      <c r="D28" s="95">
        <v>13107</v>
      </c>
      <c r="E28" s="95">
        <v>26534</v>
      </c>
      <c r="F28" s="95">
        <v>13427</v>
      </c>
      <c r="G28" s="95">
        <v>13107</v>
      </c>
      <c r="H28" s="95">
        <v>26686</v>
      </c>
      <c r="I28" s="95">
        <v>13405</v>
      </c>
      <c r="J28" s="95">
        <v>13281</v>
      </c>
      <c r="K28" s="95">
        <v>25680</v>
      </c>
      <c r="L28" s="95">
        <v>12768</v>
      </c>
      <c r="M28" s="95">
        <v>12912</v>
      </c>
      <c r="N28" s="95">
        <v>24716</v>
      </c>
      <c r="O28" s="95">
        <v>12256</v>
      </c>
      <c r="P28" s="95">
        <v>12460</v>
      </c>
      <c r="Q28" s="95">
        <v>23905</v>
      </c>
      <c r="R28" s="95">
        <v>11790</v>
      </c>
      <c r="S28" s="95">
        <v>12115</v>
      </c>
      <c r="T28" s="95">
        <f t="shared" ref="T28:Y28" si="0">SUM(T6:T27)</f>
        <v>22819</v>
      </c>
      <c r="U28" s="95">
        <f t="shared" si="0"/>
        <v>11127</v>
      </c>
      <c r="V28" s="95">
        <f t="shared" si="0"/>
        <v>11692</v>
      </c>
      <c r="W28" s="95">
        <f t="shared" si="0"/>
        <v>21575</v>
      </c>
      <c r="X28" s="95">
        <f t="shared" si="0"/>
        <v>10456</v>
      </c>
      <c r="Y28" s="95">
        <f t="shared" si="0"/>
        <v>11119</v>
      </c>
      <c r="Z28" s="95">
        <f t="shared" ref="Z28:AB28" si="1">SUM(Z6:Z27)</f>
        <v>20296</v>
      </c>
      <c r="AA28" s="95">
        <f t="shared" si="1"/>
        <v>9763</v>
      </c>
      <c r="AB28" s="98">
        <f t="shared" si="1"/>
        <v>10533</v>
      </c>
    </row>
    <row r="29" spans="1:28" ht="20.100000000000001" customHeight="1">
      <c r="A29" s="382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230" t="s">
        <v>1024</v>
      </c>
      <c r="Q29" s="382"/>
      <c r="R29" s="382"/>
      <c r="S29" s="382"/>
    </row>
  </sheetData>
  <mergeCells count="11">
    <mergeCell ref="Z3:AB3"/>
    <mergeCell ref="A1:K1"/>
    <mergeCell ref="W3:Y3"/>
    <mergeCell ref="T3:V3"/>
    <mergeCell ref="A3:A4"/>
    <mergeCell ref="K3:M3"/>
    <mergeCell ref="B3:D3"/>
    <mergeCell ref="H3:J3"/>
    <mergeCell ref="N3:P3"/>
    <mergeCell ref="E3:G3"/>
    <mergeCell ref="Q3:S3"/>
  </mergeCells>
  <phoneticPr fontId="4"/>
  <pageMargins left="0.78740157480314965" right="0.78740157480314965" top="0.78740157480314965" bottom="0.59055118110236227" header="0.51181102362204722" footer="0.31496062992125984"/>
  <pageSetup paperSize="9" scale="86" firstPageNumber="23" fitToWidth="2" orientation="portrait" useFirstPageNumber="1" r:id="rId1"/>
  <headerFooter alignWithMargins="0">
    <oddFooter>&amp;C&amp;"ＭＳ 明朝,標準"- &amp;P -</oddFooter>
  </headerFooter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view="pageBreakPreview" topLeftCell="A133" zoomScale="120" zoomScaleNormal="100" zoomScaleSheetLayoutView="120" workbookViewId="0">
      <selection activeCell="I12" sqref="A12:I12"/>
    </sheetView>
  </sheetViews>
  <sheetFormatPr defaultRowHeight="13.5"/>
  <cols>
    <col min="1" max="1" width="9.375" style="348" bestFit="1" customWidth="1"/>
    <col min="2" max="10" width="8.625" style="348" customWidth="1"/>
    <col min="11" max="16384" width="9" style="348"/>
  </cols>
  <sheetData>
    <row r="1" spans="1:11" ht="22.5" customHeight="1">
      <c r="A1" s="464" t="s">
        <v>485</v>
      </c>
      <c r="B1" s="464"/>
      <c r="C1" s="464"/>
      <c r="D1" s="464"/>
      <c r="E1" s="464"/>
      <c r="F1" s="72"/>
      <c r="G1" s="72"/>
    </row>
    <row r="2" spans="1:11" ht="22.5" customHeight="1" thickBot="1"/>
    <row r="3" spans="1:11" ht="14.25" customHeight="1">
      <c r="A3" s="574" t="s">
        <v>370</v>
      </c>
      <c r="B3" s="572" t="s">
        <v>622</v>
      </c>
      <c r="C3" s="577"/>
      <c r="D3" s="578"/>
      <c r="E3" s="571" t="s">
        <v>620</v>
      </c>
      <c r="F3" s="571"/>
      <c r="G3" s="572"/>
      <c r="H3" s="571" t="s">
        <v>919</v>
      </c>
      <c r="I3" s="571"/>
      <c r="J3" s="573"/>
    </row>
    <row r="4" spans="1:11">
      <c r="A4" s="575"/>
      <c r="B4" s="133" t="s">
        <v>41</v>
      </c>
      <c r="C4" s="133" t="s">
        <v>254</v>
      </c>
      <c r="D4" s="133" t="s">
        <v>4</v>
      </c>
      <c r="E4" s="133" t="s">
        <v>255</v>
      </c>
      <c r="F4" s="133" t="s">
        <v>254</v>
      </c>
      <c r="G4" s="242" t="s">
        <v>4</v>
      </c>
      <c r="H4" s="133" t="s">
        <v>255</v>
      </c>
      <c r="I4" s="133" t="s">
        <v>254</v>
      </c>
      <c r="J4" s="7" t="s">
        <v>253</v>
      </c>
    </row>
    <row r="5" spans="1:11" ht="7.5" customHeight="1">
      <c r="A5" s="576" t="s">
        <v>384</v>
      </c>
      <c r="B5" s="99" t="s">
        <v>133</v>
      </c>
      <c r="C5" s="99" t="s">
        <v>133</v>
      </c>
      <c r="D5" s="99" t="s">
        <v>133</v>
      </c>
      <c r="E5" s="99" t="s">
        <v>133</v>
      </c>
      <c r="F5" s="99" t="s">
        <v>133</v>
      </c>
      <c r="G5" s="243" t="s">
        <v>133</v>
      </c>
      <c r="H5" s="99" t="s">
        <v>160</v>
      </c>
      <c r="I5" s="99" t="s">
        <v>160</v>
      </c>
      <c r="J5" s="106" t="s">
        <v>160</v>
      </c>
    </row>
    <row r="6" spans="1:11" ht="16.5" customHeight="1">
      <c r="A6" s="576"/>
      <c r="B6" s="305">
        <v>22819</v>
      </c>
      <c r="C6" s="305">
        <v>11127</v>
      </c>
      <c r="D6" s="305">
        <v>11692</v>
      </c>
      <c r="E6" s="305">
        <v>21575</v>
      </c>
      <c r="F6" s="305">
        <v>10456</v>
      </c>
      <c r="G6" s="340">
        <v>11119</v>
      </c>
      <c r="H6" s="305">
        <v>20296</v>
      </c>
      <c r="I6" s="305">
        <v>9763</v>
      </c>
      <c r="J6" s="241">
        <v>10533</v>
      </c>
    </row>
    <row r="7" spans="1:11" ht="15.75" customHeight="1">
      <c r="A7" s="100" t="s">
        <v>486</v>
      </c>
      <c r="B7" s="35">
        <v>954</v>
      </c>
      <c r="C7" s="35">
        <v>496</v>
      </c>
      <c r="D7" s="35">
        <v>458</v>
      </c>
      <c r="E7" s="35">
        <v>852</v>
      </c>
      <c r="F7" s="35">
        <v>437</v>
      </c>
      <c r="G7" s="244">
        <v>415</v>
      </c>
      <c r="H7" s="35">
        <f>SUM(H9:H13)</f>
        <v>704</v>
      </c>
      <c r="I7" s="35">
        <f>SUM(I9:I13)</f>
        <v>356</v>
      </c>
      <c r="J7" s="36">
        <f>SUM(J9:J13)</f>
        <v>348</v>
      </c>
      <c r="K7" s="349"/>
    </row>
    <row r="8" spans="1:11" ht="7.5" customHeight="1">
      <c r="A8" s="101"/>
      <c r="B8" s="49"/>
      <c r="C8" s="49"/>
      <c r="D8" s="49"/>
      <c r="E8" s="49"/>
      <c r="F8" s="49"/>
      <c r="G8" s="338"/>
      <c r="H8" s="49"/>
      <c r="I8" s="49"/>
      <c r="J8" s="50"/>
    </row>
    <row r="9" spans="1:11" ht="15.75" customHeight="1">
      <c r="A9" s="101">
        <v>0</v>
      </c>
      <c r="B9" s="49">
        <v>173</v>
      </c>
      <c r="C9" s="49">
        <v>96</v>
      </c>
      <c r="D9" s="49">
        <v>77</v>
      </c>
      <c r="E9" s="49">
        <v>190</v>
      </c>
      <c r="F9" s="49">
        <v>101</v>
      </c>
      <c r="G9" s="338">
        <v>89</v>
      </c>
      <c r="H9" s="49">
        <v>122</v>
      </c>
      <c r="I9" s="49">
        <v>65</v>
      </c>
      <c r="J9" s="50">
        <v>57</v>
      </c>
    </row>
    <row r="10" spans="1:11" ht="15.75" customHeight="1">
      <c r="A10" s="101">
        <v>1</v>
      </c>
      <c r="B10" s="49">
        <v>182</v>
      </c>
      <c r="C10" s="49">
        <v>96</v>
      </c>
      <c r="D10" s="49">
        <v>86</v>
      </c>
      <c r="E10" s="49">
        <v>162</v>
      </c>
      <c r="F10" s="49">
        <v>78</v>
      </c>
      <c r="G10" s="338">
        <v>84</v>
      </c>
      <c r="H10" s="49">
        <v>133</v>
      </c>
      <c r="I10" s="49">
        <v>64</v>
      </c>
      <c r="J10" s="50">
        <v>69</v>
      </c>
    </row>
    <row r="11" spans="1:11" ht="15.75" customHeight="1">
      <c r="A11" s="101">
        <v>2</v>
      </c>
      <c r="B11" s="49">
        <v>217</v>
      </c>
      <c r="C11" s="49">
        <v>103</v>
      </c>
      <c r="D11" s="49">
        <v>114</v>
      </c>
      <c r="E11" s="49">
        <v>153</v>
      </c>
      <c r="F11" s="49">
        <v>82</v>
      </c>
      <c r="G11" s="338">
        <v>71</v>
      </c>
      <c r="H11" s="49">
        <v>157</v>
      </c>
      <c r="I11" s="49">
        <v>83</v>
      </c>
      <c r="J11" s="50">
        <v>74</v>
      </c>
    </row>
    <row r="12" spans="1:11" ht="15.75" customHeight="1">
      <c r="A12" s="101">
        <v>3</v>
      </c>
      <c r="B12" s="49">
        <v>184</v>
      </c>
      <c r="C12" s="49">
        <v>99</v>
      </c>
      <c r="D12" s="49">
        <v>85</v>
      </c>
      <c r="E12" s="49">
        <v>171</v>
      </c>
      <c r="F12" s="49">
        <v>90</v>
      </c>
      <c r="G12" s="338">
        <v>81</v>
      </c>
      <c r="H12" s="49">
        <v>147</v>
      </c>
      <c r="I12" s="49">
        <v>72</v>
      </c>
      <c r="J12" s="50">
        <v>75</v>
      </c>
    </row>
    <row r="13" spans="1:11" ht="15.75" customHeight="1">
      <c r="A13" s="102">
        <v>4</v>
      </c>
      <c r="B13" s="305">
        <v>198</v>
      </c>
      <c r="C13" s="305">
        <v>102</v>
      </c>
      <c r="D13" s="305">
        <v>96</v>
      </c>
      <c r="E13" s="305">
        <v>176</v>
      </c>
      <c r="F13" s="305">
        <v>86</v>
      </c>
      <c r="G13" s="340">
        <v>90</v>
      </c>
      <c r="H13" s="305">
        <v>145</v>
      </c>
      <c r="I13" s="305">
        <v>72</v>
      </c>
      <c r="J13" s="241">
        <v>73</v>
      </c>
    </row>
    <row r="14" spans="1:11" ht="15.75" customHeight="1">
      <c r="A14" s="100" t="s">
        <v>404</v>
      </c>
      <c r="B14" s="35">
        <v>1011</v>
      </c>
      <c r="C14" s="35">
        <v>486</v>
      </c>
      <c r="D14" s="35">
        <v>525</v>
      </c>
      <c r="E14" s="35">
        <v>905</v>
      </c>
      <c r="F14" s="35">
        <v>482</v>
      </c>
      <c r="G14" s="244">
        <v>423</v>
      </c>
      <c r="H14" s="35">
        <f>SUM(H16:H20)</f>
        <v>805</v>
      </c>
      <c r="I14" s="35">
        <f>SUM(I16:I20)</f>
        <v>403</v>
      </c>
      <c r="J14" s="36">
        <f>SUM(J16:J20)</f>
        <v>402</v>
      </c>
    </row>
    <row r="15" spans="1:11" ht="7.5" customHeight="1">
      <c r="A15" s="101"/>
      <c r="B15" s="49"/>
      <c r="C15" s="49"/>
      <c r="D15" s="49"/>
      <c r="E15" s="49"/>
      <c r="F15" s="49"/>
      <c r="G15" s="338"/>
      <c r="H15" s="49"/>
      <c r="I15" s="49"/>
      <c r="J15" s="50"/>
    </row>
    <row r="16" spans="1:11" ht="15.75" customHeight="1">
      <c r="A16" s="101">
        <v>5</v>
      </c>
      <c r="B16" s="49">
        <v>226</v>
      </c>
      <c r="C16" s="49">
        <v>93</v>
      </c>
      <c r="D16" s="49">
        <v>133</v>
      </c>
      <c r="E16" s="49">
        <v>169</v>
      </c>
      <c r="F16" s="49">
        <v>99</v>
      </c>
      <c r="G16" s="338">
        <v>70</v>
      </c>
      <c r="H16" s="49">
        <v>180</v>
      </c>
      <c r="I16" s="49">
        <v>94</v>
      </c>
      <c r="J16" s="50">
        <v>86</v>
      </c>
    </row>
    <row r="17" spans="1:11" ht="15.75" customHeight="1">
      <c r="A17" s="101">
        <v>6</v>
      </c>
      <c r="B17" s="49">
        <v>193</v>
      </c>
      <c r="C17" s="49">
        <v>103</v>
      </c>
      <c r="D17" s="49">
        <v>90</v>
      </c>
      <c r="E17" s="49">
        <v>179</v>
      </c>
      <c r="F17" s="49">
        <v>101</v>
      </c>
      <c r="G17" s="338">
        <v>78</v>
      </c>
      <c r="H17" s="49">
        <v>148</v>
      </c>
      <c r="I17" s="49">
        <v>71</v>
      </c>
      <c r="J17" s="50">
        <v>77</v>
      </c>
    </row>
    <row r="18" spans="1:11" ht="15.75" customHeight="1">
      <c r="A18" s="101">
        <v>7</v>
      </c>
      <c r="B18" s="49">
        <v>207</v>
      </c>
      <c r="C18" s="49">
        <v>99</v>
      </c>
      <c r="D18" s="49">
        <v>108</v>
      </c>
      <c r="E18" s="49">
        <v>207</v>
      </c>
      <c r="F18" s="49">
        <v>101</v>
      </c>
      <c r="G18" s="338">
        <v>106</v>
      </c>
      <c r="H18" s="49">
        <v>153</v>
      </c>
      <c r="I18" s="49">
        <v>83</v>
      </c>
      <c r="J18" s="50">
        <v>70</v>
      </c>
    </row>
    <row r="19" spans="1:11" ht="15.75" customHeight="1">
      <c r="A19" s="101">
        <v>8</v>
      </c>
      <c r="B19" s="49">
        <v>185</v>
      </c>
      <c r="C19" s="49">
        <v>101</v>
      </c>
      <c r="D19" s="49">
        <v>84</v>
      </c>
      <c r="E19" s="49">
        <v>170</v>
      </c>
      <c r="F19" s="49">
        <v>92</v>
      </c>
      <c r="G19" s="338">
        <v>78</v>
      </c>
      <c r="H19" s="49">
        <v>151</v>
      </c>
      <c r="I19" s="49">
        <v>75</v>
      </c>
      <c r="J19" s="50">
        <v>76</v>
      </c>
    </row>
    <row r="20" spans="1:11" ht="15.75" customHeight="1">
      <c r="A20" s="102">
        <v>9</v>
      </c>
      <c r="B20" s="305">
        <v>200</v>
      </c>
      <c r="C20" s="305">
        <v>90</v>
      </c>
      <c r="D20" s="305">
        <v>110</v>
      </c>
      <c r="E20" s="305">
        <v>180</v>
      </c>
      <c r="F20" s="305">
        <v>89</v>
      </c>
      <c r="G20" s="340">
        <v>91</v>
      </c>
      <c r="H20" s="305">
        <v>173</v>
      </c>
      <c r="I20" s="305">
        <v>80</v>
      </c>
      <c r="J20" s="241">
        <v>93</v>
      </c>
    </row>
    <row r="21" spans="1:11" ht="15.75" customHeight="1">
      <c r="A21" s="100" t="s">
        <v>405</v>
      </c>
      <c r="B21" s="35">
        <v>1066</v>
      </c>
      <c r="C21" s="35">
        <v>547</v>
      </c>
      <c r="D21" s="35">
        <v>519</v>
      </c>
      <c r="E21" s="35">
        <v>963</v>
      </c>
      <c r="F21" s="35">
        <v>475</v>
      </c>
      <c r="G21" s="244">
        <v>488</v>
      </c>
      <c r="H21" s="35">
        <f>SUM(H23:H27)</f>
        <v>867</v>
      </c>
      <c r="I21" s="35">
        <f>SUM(I23:I27)</f>
        <v>469</v>
      </c>
      <c r="J21" s="36">
        <f>SUM(J23:J27)</f>
        <v>398</v>
      </c>
    </row>
    <row r="22" spans="1:11" ht="7.5" customHeight="1">
      <c r="A22" s="101"/>
      <c r="B22" s="49"/>
      <c r="C22" s="49"/>
      <c r="D22" s="49"/>
      <c r="E22" s="49"/>
      <c r="F22" s="49"/>
      <c r="G22" s="338"/>
      <c r="H22" s="49"/>
      <c r="I22" s="49"/>
      <c r="J22" s="50"/>
    </row>
    <row r="23" spans="1:11" ht="15.75" customHeight="1">
      <c r="A23" s="101">
        <v>10</v>
      </c>
      <c r="B23" s="49">
        <v>196</v>
      </c>
      <c r="C23" s="49">
        <v>106</v>
      </c>
      <c r="D23" s="49">
        <v>90</v>
      </c>
      <c r="E23" s="49">
        <v>219</v>
      </c>
      <c r="F23" s="49">
        <v>101</v>
      </c>
      <c r="G23" s="338">
        <v>118</v>
      </c>
      <c r="H23" s="49">
        <v>161</v>
      </c>
      <c r="I23" s="49">
        <v>97</v>
      </c>
      <c r="J23" s="50">
        <v>64</v>
      </c>
    </row>
    <row r="24" spans="1:11" ht="15.75" customHeight="1">
      <c r="A24" s="101">
        <v>11</v>
      </c>
      <c r="B24" s="49">
        <v>219</v>
      </c>
      <c r="C24" s="49">
        <v>113</v>
      </c>
      <c r="D24" s="49">
        <v>106</v>
      </c>
      <c r="E24" s="49">
        <v>188</v>
      </c>
      <c r="F24" s="49">
        <v>96</v>
      </c>
      <c r="G24" s="338">
        <v>92</v>
      </c>
      <c r="H24" s="49">
        <v>178</v>
      </c>
      <c r="I24" s="49">
        <v>106</v>
      </c>
      <c r="J24" s="50">
        <v>72</v>
      </c>
    </row>
    <row r="25" spans="1:11" ht="15.75" customHeight="1">
      <c r="A25" s="101">
        <v>12</v>
      </c>
      <c r="B25" s="49">
        <v>201</v>
      </c>
      <c r="C25" s="49">
        <v>96</v>
      </c>
      <c r="D25" s="49">
        <v>105</v>
      </c>
      <c r="E25" s="49">
        <v>190</v>
      </c>
      <c r="F25" s="49">
        <v>95</v>
      </c>
      <c r="G25" s="338">
        <v>95</v>
      </c>
      <c r="H25" s="49">
        <v>187</v>
      </c>
      <c r="I25" s="49">
        <v>92</v>
      </c>
      <c r="J25" s="50">
        <v>95</v>
      </c>
    </row>
    <row r="26" spans="1:11" ht="15.75" customHeight="1">
      <c r="A26" s="101">
        <v>13</v>
      </c>
      <c r="B26" s="49">
        <v>217</v>
      </c>
      <c r="C26" s="49">
        <v>113</v>
      </c>
      <c r="D26" s="49">
        <v>104</v>
      </c>
      <c r="E26" s="49">
        <v>173</v>
      </c>
      <c r="F26" s="49">
        <v>92</v>
      </c>
      <c r="G26" s="338">
        <v>81</v>
      </c>
      <c r="H26" s="49">
        <v>175</v>
      </c>
      <c r="I26" s="49">
        <v>91</v>
      </c>
      <c r="J26" s="50">
        <v>84</v>
      </c>
    </row>
    <row r="27" spans="1:11" ht="15.75" customHeight="1">
      <c r="A27" s="102">
        <v>14</v>
      </c>
      <c r="B27" s="305">
        <v>233</v>
      </c>
      <c r="C27" s="305">
        <v>119</v>
      </c>
      <c r="D27" s="305">
        <v>114</v>
      </c>
      <c r="E27" s="305">
        <v>193</v>
      </c>
      <c r="F27" s="305">
        <v>91</v>
      </c>
      <c r="G27" s="340">
        <v>102</v>
      </c>
      <c r="H27" s="305">
        <v>166</v>
      </c>
      <c r="I27" s="305">
        <v>83</v>
      </c>
      <c r="J27" s="241">
        <v>83</v>
      </c>
    </row>
    <row r="28" spans="1:11" ht="15.75" customHeight="1">
      <c r="A28" s="100" t="s">
        <v>406</v>
      </c>
      <c r="B28" s="35">
        <v>1172</v>
      </c>
      <c r="C28" s="35">
        <v>648</v>
      </c>
      <c r="D28" s="35">
        <v>524</v>
      </c>
      <c r="E28" s="35">
        <v>875</v>
      </c>
      <c r="F28" s="35">
        <v>465</v>
      </c>
      <c r="G28" s="244">
        <v>410</v>
      </c>
      <c r="H28" s="35">
        <f>SUM(H30:H34)</f>
        <v>860</v>
      </c>
      <c r="I28" s="35">
        <f>SUM(I30:I34)</f>
        <v>442</v>
      </c>
      <c r="J28" s="36">
        <f>SUM(J30:J34)</f>
        <v>418</v>
      </c>
      <c r="K28" s="349"/>
    </row>
    <row r="29" spans="1:11" ht="7.5" customHeight="1">
      <c r="A29" s="101"/>
      <c r="B29" s="49"/>
      <c r="C29" s="49"/>
      <c r="D29" s="49"/>
      <c r="E29" s="49"/>
      <c r="F29" s="49"/>
      <c r="G29" s="338"/>
      <c r="H29" s="49"/>
      <c r="I29" s="49"/>
      <c r="J29" s="50"/>
    </row>
    <row r="30" spans="1:11" ht="15.75" customHeight="1">
      <c r="A30" s="101">
        <v>15</v>
      </c>
      <c r="B30" s="49">
        <v>241</v>
      </c>
      <c r="C30" s="49">
        <v>130</v>
      </c>
      <c r="D30" s="49">
        <v>111</v>
      </c>
      <c r="E30" s="49">
        <v>191</v>
      </c>
      <c r="F30" s="49">
        <v>105</v>
      </c>
      <c r="G30" s="338">
        <v>86</v>
      </c>
      <c r="H30" s="49">
        <v>210</v>
      </c>
      <c r="I30" s="49">
        <v>100</v>
      </c>
      <c r="J30" s="50">
        <v>110</v>
      </c>
    </row>
    <row r="31" spans="1:11" ht="15.75" customHeight="1">
      <c r="A31" s="101">
        <v>16</v>
      </c>
      <c r="B31" s="49">
        <v>216</v>
      </c>
      <c r="C31" s="49">
        <v>126</v>
      </c>
      <c r="D31" s="49">
        <v>90</v>
      </c>
      <c r="E31" s="49">
        <v>201</v>
      </c>
      <c r="F31" s="49">
        <v>103</v>
      </c>
      <c r="G31" s="338">
        <v>98</v>
      </c>
      <c r="H31" s="49">
        <v>194</v>
      </c>
      <c r="I31" s="49">
        <v>97</v>
      </c>
      <c r="J31" s="50">
        <v>97</v>
      </c>
    </row>
    <row r="32" spans="1:11" ht="15.75" customHeight="1">
      <c r="A32" s="101">
        <v>17</v>
      </c>
      <c r="B32" s="49">
        <v>290</v>
      </c>
      <c r="C32" s="49">
        <v>152</v>
      </c>
      <c r="D32" s="49">
        <v>138</v>
      </c>
      <c r="E32" s="49">
        <v>199</v>
      </c>
      <c r="F32" s="49">
        <v>97</v>
      </c>
      <c r="G32" s="338">
        <v>102</v>
      </c>
      <c r="H32" s="49">
        <v>184</v>
      </c>
      <c r="I32" s="49">
        <v>90</v>
      </c>
      <c r="J32" s="50">
        <v>94</v>
      </c>
    </row>
    <row r="33" spans="1:10" ht="15.75" customHeight="1">
      <c r="A33" s="101">
        <v>18</v>
      </c>
      <c r="B33" s="49">
        <v>232</v>
      </c>
      <c r="C33" s="49">
        <v>119</v>
      </c>
      <c r="D33" s="49">
        <v>113</v>
      </c>
      <c r="E33" s="49">
        <v>155</v>
      </c>
      <c r="F33" s="49">
        <v>85</v>
      </c>
      <c r="G33" s="338">
        <v>70</v>
      </c>
      <c r="H33" s="49">
        <v>153</v>
      </c>
      <c r="I33" s="49">
        <v>87</v>
      </c>
      <c r="J33" s="50">
        <v>66</v>
      </c>
    </row>
    <row r="34" spans="1:10" ht="15.75" customHeight="1">
      <c r="A34" s="102">
        <v>19</v>
      </c>
      <c r="B34" s="305">
        <v>193</v>
      </c>
      <c r="C34" s="305">
        <v>121</v>
      </c>
      <c r="D34" s="305">
        <v>72</v>
      </c>
      <c r="E34" s="305">
        <v>129</v>
      </c>
      <c r="F34" s="305">
        <v>75</v>
      </c>
      <c r="G34" s="340">
        <v>54</v>
      </c>
      <c r="H34" s="305">
        <v>119</v>
      </c>
      <c r="I34" s="305">
        <v>68</v>
      </c>
      <c r="J34" s="241">
        <v>51</v>
      </c>
    </row>
    <row r="35" spans="1:10" ht="15.75" customHeight="1">
      <c r="A35" s="100" t="s">
        <v>407</v>
      </c>
      <c r="B35" s="35">
        <v>1070</v>
      </c>
      <c r="C35" s="35">
        <v>617</v>
      </c>
      <c r="D35" s="35">
        <v>453</v>
      </c>
      <c r="E35" s="35">
        <v>871</v>
      </c>
      <c r="F35" s="35">
        <v>511</v>
      </c>
      <c r="G35" s="244">
        <v>360</v>
      </c>
      <c r="H35" s="35">
        <f>SUM(H37:H41)</f>
        <v>608</v>
      </c>
      <c r="I35" s="35">
        <f>SUM(I37:I41)</f>
        <v>348</v>
      </c>
      <c r="J35" s="36">
        <f>SUM(J37:J41)</f>
        <v>260</v>
      </c>
    </row>
    <row r="36" spans="1:10" ht="7.5" customHeight="1">
      <c r="A36" s="101"/>
      <c r="B36" s="49"/>
      <c r="C36" s="49"/>
      <c r="D36" s="49"/>
      <c r="E36" s="49"/>
      <c r="F36" s="49"/>
      <c r="G36" s="338"/>
      <c r="H36" s="49"/>
      <c r="I36" s="49"/>
      <c r="J36" s="50"/>
    </row>
    <row r="37" spans="1:10" ht="15.75" customHeight="1">
      <c r="A37" s="101">
        <v>20</v>
      </c>
      <c r="B37" s="49">
        <v>182</v>
      </c>
      <c r="C37" s="49">
        <v>106</v>
      </c>
      <c r="D37" s="49">
        <v>76</v>
      </c>
      <c r="E37" s="49">
        <v>157</v>
      </c>
      <c r="F37" s="49">
        <v>93</v>
      </c>
      <c r="G37" s="338">
        <v>64</v>
      </c>
      <c r="H37" s="49">
        <v>122</v>
      </c>
      <c r="I37" s="49">
        <v>71</v>
      </c>
      <c r="J37" s="50">
        <v>51</v>
      </c>
    </row>
    <row r="38" spans="1:10" ht="15.75" customHeight="1">
      <c r="A38" s="101">
        <v>21</v>
      </c>
      <c r="B38" s="49">
        <v>203</v>
      </c>
      <c r="C38" s="49">
        <v>111</v>
      </c>
      <c r="D38" s="49">
        <v>92</v>
      </c>
      <c r="E38" s="49">
        <v>147</v>
      </c>
      <c r="F38" s="49">
        <v>90</v>
      </c>
      <c r="G38" s="338">
        <v>57</v>
      </c>
      <c r="H38" s="49">
        <v>108</v>
      </c>
      <c r="I38" s="49">
        <v>65</v>
      </c>
      <c r="J38" s="50">
        <v>43</v>
      </c>
    </row>
    <row r="39" spans="1:10" ht="15.75" customHeight="1">
      <c r="A39" s="101">
        <v>22</v>
      </c>
      <c r="B39" s="49">
        <v>235</v>
      </c>
      <c r="C39" s="49">
        <v>149</v>
      </c>
      <c r="D39" s="49">
        <v>86</v>
      </c>
      <c r="E39" s="49">
        <v>172</v>
      </c>
      <c r="F39" s="49">
        <v>104</v>
      </c>
      <c r="G39" s="338">
        <v>68</v>
      </c>
      <c r="H39" s="49">
        <v>109</v>
      </c>
      <c r="I39" s="49">
        <v>56</v>
      </c>
      <c r="J39" s="50">
        <v>53</v>
      </c>
    </row>
    <row r="40" spans="1:10" ht="15.75" customHeight="1">
      <c r="A40" s="101">
        <v>23</v>
      </c>
      <c r="B40" s="49">
        <v>234</v>
      </c>
      <c r="C40" s="49">
        <v>130</v>
      </c>
      <c r="D40" s="49">
        <v>104</v>
      </c>
      <c r="E40" s="49">
        <v>190</v>
      </c>
      <c r="F40" s="49">
        <v>103</v>
      </c>
      <c r="G40" s="338">
        <v>87</v>
      </c>
      <c r="H40" s="49">
        <v>129</v>
      </c>
      <c r="I40" s="49">
        <v>74</v>
      </c>
      <c r="J40" s="50">
        <v>55</v>
      </c>
    </row>
    <row r="41" spans="1:10" ht="15.75" customHeight="1">
      <c r="A41" s="102">
        <v>24</v>
      </c>
      <c r="B41" s="305">
        <v>216</v>
      </c>
      <c r="C41" s="305">
        <v>121</v>
      </c>
      <c r="D41" s="305">
        <v>95</v>
      </c>
      <c r="E41" s="305">
        <v>205</v>
      </c>
      <c r="F41" s="305">
        <v>121</v>
      </c>
      <c r="G41" s="340">
        <v>84</v>
      </c>
      <c r="H41" s="305">
        <v>140</v>
      </c>
      <c r="I41" s="305">
        <v>82</v>
      </c>
      <c r="J41" s="241">
        <v>58</v>
      </c>
    </row>
    <row r="42" spans="1:10" ht="15.75" customHeight="1">
      <c r="A42" s="100" t="s">
        <v>408</v>
      </c>
      <c r="B42" s="35">
        <v>1210</v>
      </c>
      <c r="C42" s="35">
        <v>639</v>
      </c>
      <c r="D42" s="35">
        <v>571</v>
      </c>
      <c r="E42" s="35">
        <v>1041</v>
      </c>
      <c r="F42" s="35">
        <v>559</v>
      </c>
      <c r="G42" s="244">
        <v>482</v>
      </c>
      <c r="H42" s="35">
        <f>SUM(H44:H48)</f>
        <v>887</v>
      </c>
      <c r="I42" s="35">
        <f>SUM(I44:I48)</f>
        <v>496</v>
      </c>
      <c r="J42" s="36">
        <f>SUM(J44:J48)</f>
        <v>391</v>
      </c>
    </row>
    <row r="43" spans="1:10" ht="7.5" customHeight="1">
      <c r="A43" s="101"/>
      <c r="B43" s="49"/>
      <c r="C43" s="49"/>
      <c r="D43" s="49"/>
      <c r="E43" s="49"/>
      <c r="F43" s="49"/>
      <c r="G43" s="338"/>
      <c r="H43" s="49"/>
      <c r="I43" s="49"/>
      <c r="J43" s="50"/>
    </row>
    <row r="44" spans="1:10" ht="15.75" customHeight="1">
      <c r="A44" s="101">
        <v>25</v>
      </c>
      <c r="B44" s="49">
        <v>217</v>
      </c>
      <c r="C44" s="49">
        <v>115</v>
      </c>
      <c r="D44" s="49">
        <v>102</v>
      </c>
      <c r="E44" s="49">
        <v>180</v>
      </c>
      <c r="F44" s="49">
        <v>105</v>
      </c>
      <c r="G44" s="338">
        <v>75</v>
      </c>
      <c r="H44" s="49">
        <v>172</v>
      </c>
      <c r="I44" s="49">
        <v>101</v>
      </c>
      <c r="J44" s="50">
        <v>71</v>
      </c>
    </row>
    <row r="45" spans="1:10" ht="15.75" customHeight="1">
      <c r="A45" s="101">
        <v>26</v>
      </c>
      <c r="B45" s="49">
        <v>233</v>
      </c>
      <c r="C45" s="49">
        <v>127</v>
      </c>
      <c r="D45" s="49">
        <v>106</v>
      </c>
      <c r="E45" s="49">
        <v>197</v>
      </c>
      <c r="F45" s="49">
        <v>105</v>
      </c>
      <c r="G45" s="338">
        <v>92</v>
      </c>
      <c r="H45" s="49">
        <v>151</v>
      </c>
      <c r="I45" s="49">
        <v>82</v>
      </c>
      <c r="J45" s="50">
        <v>69</v>
      </c>
    </row>
    <row r="46" spans="1:10" ht="15.75" customHeight="1">
      <c r="A46" s="101">
        <v>27</v>
      </c>
      <c r="B46" s="49">
        <v>237</v>
      </c>
      <c r="C46" s="49">
        <v>121</v>
      </c>
      <c r="D46" s="49">
        <v>116</v>
      </c>
      <c r="E46" s="49">
        <v>219</v>
      </c>
      <c r="F46" s="49">
        <v>118</v>
      </c>
      <c r="G46" s="338">
        <v>101</v>
      </c>
      <c r="H46" s="49">
        <v>170</v>
      </c>
      <c r="I46" s="49">
        <v>100</v>
      </c>
      <c r="J46" s="50">
        <v>70</v>
      </c>
    </row>
    <row r="47" spans="1:10" ht="15.75" customHeight="1">
      <c r="A47" s="101">
        <v>28</v>
      </c>
      <c r="B47" s="49">
        <v>243</v>
      </c>
      <c r="C47" s="49">
        <v>118</v>
      </c>
      <c r="D47" s="49">
        <v>125</v>
      </c>
      <c r="E47" s="49">
        <v>232</v>
      </c>
      <c r="F47" s="49">
        <v>116</v>
      </c>
      <c r="G47" s="338">
        <v>116</v>
      </c>
      <c r="H47" s="49">
        <v>201</v>
      </c>
      <c r="I47" s="49">
        <v>102</v>
      </c>
      <c r="J47" s="50">
        <v>99</v>
      </c>
    </row>
    <row r="48" spans="1:10" ht="15.75" customHeight="1">
      <c r="A48" s="102">
        <v>29</v>
      </c>
      <c r="B48" s="305">
        <v>280</v>
      </c>
      <c r="C48" s="305">
        <v>158</v>
      </c>
      <c r="D48" s="305">
        <v>122</v>
      </c>
      <c r="E48" s="305">
        <v>213</v>
      </c>
      <c r="F48" s="305">
        <v>115</v>
      </c>
      <c r="G48" s="340">
        <v>98</v>
      </c>
      <c r="H48" s="305">
        <v>193</v>
      </c>
      <c r="I48" s="305">
        <v>111</v>
      </c>
      <c r="J48" s="241">
        <v>82</v>
      </c>
    </row>
    <row r="49" spans="1:11" ht="15.75" customHeight="1">
      <c r="A49" s="100" t="s">
        <v>409</v>
      </c>
      <c r="B49" s="35">
        <v>1410</v>
      </c>
      <c r="C49" s="35">
        <v>720</v>
      </c>
      <c r="D49" s="35">
        <v>690</v>
      </c>
      <c r="E49" s="35">
        <v>1178</v>
      </c>
      <c r="F49" s="35">
        <v>599</v>
      </c>
      <c r="G49" s="244">
        <v>579</v>
      </c>
      <c r="H49" s="35">
        <f>SUM(H51:H55)</f>
        <v>1055</v>
      </c>
      <c r="I49" s="35">
        <f>SUM(I51:I55)</f>
        <v>527</v>
      </c>
      <c r="J49" s="36">
        <f>SUM(J51:J55)</f>
        <v>528</v>
      </c>
    </row>
    <row r="50" spans="1:11" ht="7.5" customHeight="1">
      <c r="A50" s="101"/>
      <c r="B50" s="49"/>
      <c r="C50" s="49"/>
      <c r="D50" s="49"/>
      <c r="E50" s="49"/>
      <c r="F50" s="49"/>
      <c r="G50" s="338"/>
      <c r="H50" s="49"/>
      <c r="I50" s="49"/>
      <c r="J50" s="50"/>
    </row>
    <row r="51" spans="1:11" ht="15.75" customHeight="1">
      <c r="A51" s="101">
        <v>30</v>
      </c>
      <c r="B51" s="49">
        <v>268</v>
      </c>
      <c r="C51" s="49">
        <v>153</v>
      </c>
      <c r="D51" s="49">
        <v>115</v>
      </c>
      <c r="E51" s="49">
        <v>210</v>
      </c>
      <c r="F51" s="49">
        <v>105</v>
      </c>
      <c r="G51" s="338">
        <v>105</v>
      </c>
      <c r="H51" s="49">
        <v>187</v>
      </c>
      <c r="I51" s="49">
        <v>95</v>
      </c>
      <c r="J51" s="50">
        <v>92</v>
      </c>
    </row>
    <row r="52" spans="1:11" ht="15.75" customHeight="1">
      <c r="A52" s="101">
        <v>31</v>
      </c>
      <c r="B52" s="49">
        <v>298</v>
      </c>
      <c r="C52" s="49">
        <v>165</v>
      </c>
      <c r="D52" s="49">
        <v>133</v>
      </c>
      <c r="E52" s="49">
        <v>247</v>
      </c>
      <c r="F52" s="49">
        <v>124</v>
      </c>
      <c r="G52" s="338">
        <v>123</v>
      </c>
      <c r="H52" s="49">
        <v>204</v>
      </c>
      <c r="I52" s="49">
        <v>99</v>
      </c>
      <c r="J52" s="50">
        <v>105</v>
      </c>
    </row>
    <row r="53" spans="1:11" ht="15.75" customHeight="1">
      <c r="A53" s="101">
        <v>32</v>
      </c>
      <c r="B53" s="49">
        <v>298</v>
      </c>
      <c r="C53" s="49">
        <v>148</v>
      </c>
      <c r="D53" s="49">
        <v>150</v>
      </c>
      <c r="E53" s="49">
        <v>237</v>
      </c>
      <c r="F53" s="49">
        <v>118</v>
      </c>
      <c r="G53" s="338">
        <v>119</v>
      </c>
      <c r="H53" s="49">
        <v>212</v>
      </c>
      <c r="I53" s="49">
        <v>115</v>
      </c>
      <c r="J53" s="50">
        <v>97</v>
      </c>
    </row>
    <row r="54" spans="1:11" ht="15.75" customHeight="1">
      <c r="A54" s="101">
        <v>33</v>
      </c>
      <c r="B54" s="49">
        <v>272</v>
      </c>
      <c r="C54" s="49">
        <v>131</v>
      </c>
      <c r="D54" s="49">
        <v>141</v>
      </c>
      <c r="E54" s="49">
        <v>234</v>
      </c>
      <c r="F54" s="49">
        <v>113</v>
      </c>
      <c r="G54" s="338">
        <v>121</v>
      </c>
      <c r="H54" s="49">
        <v>226</v>
      </c>
      <c r="I54" s="49">
        <v>108</v>
      </c>
      <c r="J54" s="50">
        <v>118</v>
      </c>
    </row>
    <row r="55" spans="1:11" ht="15.75" customHeight="1" thickBot="1">
      <c r="A55" s="103">
        <v>34</v>
      </c>
      <c r="B55" s="37">
        <v>274</v>
      </c>
      <c r="C55" s="37">
        <v>123</v>
      </c>
      <c r="D55" s="37">
        <v>151</v>
      </c>
      <c r="E55" s="37">
        <v>250</v>
      </c>
      <c r="F55" s="37">
        <v>139</v>
      </c>
      <c r="G55" s="245">
        <v>111</v>
      </c>
      <c r="H55" s="37">
        <v>226</v>
      </c>
      <c r="I55" s="37">
        <v>110</v>
      </c>
      <c r="J55" s="38">
        <v>116</v>
      </c>
    </row>
    <row r="56" spans="1:11" ht="15.75" customHeight="1">
      <c r="G56" s="381"/>
      <c r="H56" s="381"/>
      <c r="I56" s="381"/>
      <c r="J56" s="399" t="s">
        <v>1024</v>
      </c>
    </row>
    <row r="57" spans="1:11" ht="22.5" customHeight="1" thickBot="1">
      <c r="A57" s="381"/>
      <c r="G57" s="403"/>
      <c r="H57" s="403"/>
      <c r="I57" s="403"/>
      <c r="J57" s="403"/>
    </row>
    <row r="58" spans="1:11" ht="14.25" customHeight="1">
      <c r="A58" s="435" t="s">
        <v>370</v>
      </c>
      <c r="B58" s="429" t="s">
        <v>622</v>
      </c>
      <c r="C58" s="430"/>
      <c r="D58" s="568"/>
      <c r="E58" s="571" t="s">
        <v>620</v>
      </c>
      <c r="F58" s="571"/>
      <c r="G58" s="572"/>
      <c r="H58" s="571" t="s">
        <v>919</v>
      </c>
      <c r="I58" s="571"/>
      <c r="J58" s="573"/>
    </row>
    <row r="59" spans="1:11">
      <c r="A59" s="436"/>
      <c r="B59" s="284" t="s">
        <v>255</v>
      </c>
      <c r="C59" s="284" t="s">
        <v>254</v>
      </c>
      <c r="D59" s="284" t="s">
        <v>4</v>
      </c>
      <c r="E59" s="133" t="s">
        <v>255</v>
      </c>
      <c r="F59" s="133" t="s">
        <v>254</v>
      </c>
      <c r="G59" s="242" t="s">
        <v>4</v>
      </c>
      <c r="H59" s="133" t="s">
        <v>255</v>
      </c>
      <c r="I59" s="133" t="s">
        <v>254</v>
      </c>
      <c r="J59" s="7" t="s">
        <v>4</v>
      </c>
    </row>
    <row r="60" spans="1:11" ht="7.5" customHeight="1">
      <c r="A60" s="25"/>
      <c r="B60" s="303" t="s">
        <v>623</v>
      </c>
      <c r="C60" s="303" t="s">
        <v>623</v>
      </c>
      <c r="D60" s="303" t="s">
        <v>624</v>
      </c>
      <c r="E60" s="303" t="s">
        <v>623</v>
      </c>
      <c r="F60" s="303" t="s">
        <v>623</v>
      </c>
      <c r="G60" s="297" t="s">
        <v>624</v>
      </c>
      <c r="H60" s="303" t="s">
        <v>623</v>
      </c>
      <c r="I60" s="303" t="s">
        <v>623</v>
      </c>
      <c r="J60" s="306" t="s">
        <v>624</v>
      </c>
    </row>
    <row r="61" spans="1:11" ht="15.75" customHeight="1">
      <c r="A61" s="235" t="s">
        <v>487</v>
      </c>
      <c r="B61" s="49">
        <v>1313</v>
      </c>
      <c r="C61" s="49">
        <v>658</v>
      </c>
      <c r="D61" s="49">
        <v>655</v>
      </c>
      <c r="E61" s="49">
        <v>1309</v>
      </c>
      <c r="F61" s="49">
        <v>669</v>
      </c>
      <c r="G61" s="338">
        <v>640</v>
      </c>
      <c r="H61" s="49">
        <f>SUM(H63:H67)</f>
        <v>1138</v>
      </c>
      <c r="I61" s="49">
        <f>SUM(I63:I67)</f>
        <v>591</v>
      </c>
      <c r="J61" s="50">
        <f>SUM(J63:J67)</f>
        <v>547</v>
      </c>
      <c r="K61" s="404"/>
    </row>
    <row r="62" spans="1:11" ht="7.5" customHeight="1">
      <c r="A62" s="235"/>
      <c r="B62" s="49"/>
      <c r="C62" s="49"/>
      <c r="D62" s="49"/>
      <c r="E62" s="49"/>
      <c r="F62" s="49"/>
      <c r="G62" s="338"/>
      <c r="H62" s="49"/>
      <c r="I62" s="49"/>
      <c r="J62" s="50"/>
    </row>
    <row r="63" spans="1:11" ht="15.75" customHeight="1">
      <c r="A63" s="235">
        <v>35</v>
      </c>
      <c r="B63" s="49">
        <v>285</v>
      </c>
      <c r="C63" s="49">
        <v>135</v>
      </c>
      <c r="D63" s="49">
        <v>150</v>
      </c>
      <c r="E63" s="49">
        <v>268</v>
      </c>
      <c r="F63" s="49">
        <v>154</v>
      </c>
      <c r="G63" s="338">
        <v>114</v>
      </c>
      <c r="H63" s="49">
        <v>204</v>
      </c>
      <c r="I63" s="49">
        <v>105</v>
      </c>
      <c r="J63" s="50">
        <v>99</v>
      </c>
    </row>
    <row r="64" spans="1:11" ht="15.75" customHeight="1">
      <c r="A64" s="235">
        <v>36</v>
      </c>
      <c r="B64" s="49">
        <v>265</v>
      </c>
      <c r="C64" s="49">
        <v>143</v>
      </c>
      <c r="D64" s="49">
        <v>122</v>
      </c>
      <c r="E64" s="49">
        <v>252</v>
      </c>
      <c r="F64" s="49">
        <v>133</v>
      </c>
      <c r="G64" s="338">
        <v>119</v>
      </c>
      <c r="H64" s="49">
        <v>247</v>
      </c>
      <c r="I64" s="49">
        <v>129</v>
      </c>
      <c r="J64" s="50">
        <v>118</v>
      </c>
    </row>
    <row r="65" spans="1:10" ht="15.75" customHeight="1">
      <c r="A65" s="235">
        <v>37</v>
      </c>
      <c r="B65" s="49">
        <v>253</v>
      </c>
      <c r="C65" s="49">
        <v>126</v>
      </c>
      <c r="D65" s="49">
        <v>127</v>
      </c>
      <c r="E65" s="49">
        <v>283</v>
      </c>
      <c r="F65" s="49">
        <v>143</v>
      </c>
      <c r="G65" s="338">
        <v>140</v>
      </c>
      <c r="H65" s="49">
        <v>222</v>
      </c>
      <c r="I65" s="49">
        <v>107</v>
      </c>
      <c r="J65" s="50">
        <v>115</v>
      </c>
    </row>
    <row r="66" spans="1:10" ht="15.75" customHeight="1">
      <c r="A66" s="235">
        <v>38</v>
      </c>
      <c r="B66" s="49">
        <v>276</v>
      </c>
      <c r="C66" s="49">
        <v>135</v>
      </c>
      <c r="D66" s="49">
        <v>141</v>
      </c>
      <c r="E66" s="49">
        <v>246</v>
      </c>
      <c r="F66" s="49">
        <v>117</v>
      </c>
      <c r="G66" s="338">
        <v>129</v>
      </c>
      <c r="H66" s="49">
        <v>230</v>
      </c>
      <c r="I66" s="49">
        <v>110</v>
      </c>
      <c r="J66" s="50">
        <v>120</v>
      </c>
    </row>
    <row r="67" spans="1:10" ht="15.75" customHeight="1">
      <c r="A67" s="236">
        <v>39</v>
      </c>
      <c r="B67" s="305">
        <v>234</v>
      </c>
      <c r="C67" s="305">
        <v>119</v>
      </c>
      <c r="D67" s="305">
        <v>115</v>
      </c>
      <c r="E67" s="305">
        <v>260</v>
      </c>
      <c r="F67" s="305">
        <v>122</v>
      </c>
      <c r="G67" s="340">
        <v>138</v>
      </c>
      <c r="H67" s="305">
        <v>235</v>
      </c>
      <c r="I67" s="305">
        <v>140</v>
      </c>
      <c r="J67" s="241">
        <v>95</v>
      </c>
    </row>
    <row r="68" spans="1:10" ht="15.75" customHeight="1">
      <c r="A68" s="276" t="s">
        <v>410</v>
      </c>
      <c r="B68" s="35">
        <v>1460</v>
      </c>
      <c r="C68" s="35">
        <v>703</v>
      </c>
      <c r="D68" s="35">
        <v>757</v>
      </c>
      <c r="E68" s="35">
        <v>1245</v>
      </c>
      <c r="F68" s="35">
        <v>607</v>
      </c>
      <c r="G68" s="244">
        <v>638</v>
      </c>
      <c r="H68" s="35">
        <f>SUM(H70:H74)</f>
        <v>1247</v>
      </c>
      <c r="I68" s="35">
        <f>SUM(I70:I74)</f>
        <v>626</v>
      </c>
      <c r="J68" s="36">
        <f>SUM(J70:J74)</f>
        <v>621</v>
      </c>
    </row>
    <row r="69" spans="1:10" ht="7.5" customHeight="1">
      <c r="A69" s="235"/>
      <c r="B69" s="49"/>
      <c r="C69" s="49"/>
      <c r="D69" s="49"/>
      <c r="E69" s="49"/>
      <c r="F69" s="49"/>
      <c r="G69" s="338"/>
      <c r="H69" s="49"/>
      <c r="I69" s="49"/>
      <c r="J69" s="50"/>
    </row>
    <row r="70" spans="1:10" ht="15.75" customHeight="1">
      <c r="A70" s="235">
        <v>40</v>
      </c>
      <c r="B70" s="49">
        <v>292</v>
      </c>
      <c r="C70" s="49">
        <v>140</v>
      </c>
      <c r="D70" s="49">
        <v>152</v>
      </c>
      <c r="E70" s="49">
        <v>267</v>
      </c>
      <c r="F70" s="49">
        <v>117</v>
      </c>
      <c r="G70" s="338">
        <v>150</v>
      </c>
      <c r="H70" s="49">
        <v>257</v>
      </c>
      <c r="I70" s="49">
        <v>147</v>
      </c>
      <c r="J70" s="50">
        <v>110</v>
      </c>
    </row>
    <row r="71" spans="1:10" ht="15.75" customHeight="1">
      <c r="A71" s="235">
        <v>41</v>
      </c>
      <c r="B71" s="49">
        <v>278</v>
      </c>
      <c r="C71" s="49">
        <v>133</v>
      </c>
      <c r="D71" s="49">
        <v>145</v>
      </c>
      <c r="E71" s="49">
        <v>250</v>
      </c>
      <c r="F71" s="49">
        <v>129</v>
      </c>
      <c r="G71" s="338">
        <v>121</v>
      </c>
      <c r="H71" s="49">
        <v>253</v>
      </c>
      <c r="I71" s="49">
        <v>129</v>
      </c>
      <c r="J71" s="50">
        <v>124</v>
      </c>
    </row>
    <row r="72" spans="1:10" ht="15.75" customHeight="1">
      <c r="A72" s="235">
        <v>42</v>
      </c>
      <c r="B72" s="49">
        <v>294</v>
      </c>
      <c r="C72" s="49">
        <v>151</v>
      </c>
      <c r="D72" s="49">
        <v>143</v>
      </c>
      <c r="E72" s="49">
        <v>243</v>
      </c>
      <c r="F72" s="49">
        <v>118</v>
      </c>
      <c r="G72" s="338">
        <v>125</v>
      </c>
      <c r="H72" s="49">
        <v>250</v>
      </c>
      <c r="I72" s="49">
        <v>124</v>
      </c>
      <c r="J72" s="50">
        <v>126</v>
      </c>
    </row>
    <row r="73" spans="1:10" ht="15.75" customHeight="1">
      <c r="A73" s="235">
        <v>43</v>
      </c>
      <c r="B73" s="49">
        <v>284</v>
      </c>
      <c r="C73" s="49">
        <v>132</v>
      </c>
      <c r="D73" s="49">
        <v>152</v>
      </c>
      <c r="E73" s="49">
        <v>256</v>
      </c>
      <c r="F73" s="49">
        <v>127</v>
      </c>
      <c r="G73" s="338">
        <v>129</v>
      </c>
      <c r="H73" s="49">
        <v>241</v>
      </c>
      <c r="I73" s="49">
        <v>109</v>
      </c>
      <c r="J73" s="50">
        <v>132</v>
      </c>
    </row>
    <row r="74" spans="1:10" ht="15.75" customHeight="1">
      <c r="A74" s="236">
        <v>44</v>
      </c>
      <c r="B74" s="305">
        <v>312</v>
      </c>
      <c r="C74" s="305">
        <v>147</v>
      </c>
      <c r="D74" s="305">
        <v>165</v>
      </c>
      <c r="E74" s="305">
        <v>229</v>
      </c>
      <c r="F74" s="305">
        <v>116</v>
      </c>
      <c r="G74" s="340">
        <v>113</v>
      </c>
      <c r="H74" s="305">
        <v>246</v>
      </c>
      <c r="I74" s="305">
        <v>117</v>
      </c>
      <c r="J74" s="241">
        <v>129</v>
      </c>
    </row>
    <row r="75" spans="1:10" ht="15.75" customHeight="1">
      <c r="A75" s="276" t="s">
        <v>411</v>
      </c>
      <c r="B75" s="35">
        <v>1459</v>
      </c>
      <c r="C75" s="35">
        <v>739</v>
      </c>
      <c r="D75" s="35">
        <v>720</v>
      </c>
      <c r="E75" s="35">
        <v>1425</v>
      </c>
      <c r="F75" s="35">
        <v>690</v>
      </c>
      <c r="G75" s="244">
        <v>735</v>
      </c>
      <c r="H75" s="35">
        <f>SUM(H77:H81)</f>
        <v>1224</v>
      </c>
      <c r="I75" s="35">
        <f>SUM(I77:I81)</f>
        <v>601</v>
      </c>
      <c r="J75" s="36">
        <f>SUM(J77:J81)</f>
        <v>623</v>
      </c>
    </row>
    <row r="76" spans="1:10" ht="7.5" customHeight="1">
      <c r="A76" s="235"/>
      <c r="B76" s="49"/>
      <c r="C76" s="49"/>
      <c r="D76" s="49"/>
      <c r="E76" s="49"/>
      <c r="F76" s="49"/>
      <c r="G76" s="338"/>
      <c r="H76" s="49"/>
      <c r="I76" s="49"/>
      <c r="J76" s="50"/>
    </row>
    <row r="77" spans="1:10" ht="15.75" customHeight="1">
      <c r="A77" s="235">
        <v>45</v>
      </c>
      <c r="B77" s="49">
        <v>305</v>
      </c>
      <c r="C77" s="49">
        <v>167</v>
      </c>
      <c r="D77" s="49">
        <v>138</v>
      </c>
      <c r="E77" s="49">
        <v>278</v>
      </c>
      <c r="F77" s="49">
        <v>130</v>
      </c>
      <c r="G77" s="338">
        <v>148</v>
      </c>
      <c r="H77" s="49">
        <v>257</v>
      </c>
      <c r="I77" s="49">
        <v>117</v>
      </c>
      <c r="J77" s="50">
        <v>140</v>
      </c>
    </row>
    <row r="78" spans="1:10" ht="15.75" customHeight="1">
      <c r="A78" s="235">
        <v>46</v>
      </c>
      <c r="B78" s="49">
        <v>312</v>
      </c>
      <c r="C78" s="49">
        <v>145</v>
      </c>
      <c r="D78" s="49">
        <v>167</v>
      </c>
      <c r="E78" s="49">
        <v>289</v>
      </c>
      <c r="F78" s="49">
        <v>141</v>
      </c>
      <c r="G78" s="338">
        <v>148</v>
      </c>
      <c r="H78" s="49">
        <v>237</v>
      </c>
      <c r="I78" s="49">
        <v>119</v>
      </c>
      <c r="J78" s="50">
        <v>118</v>
      </c>
    </row>
    <row r="79" spans="1:10" ht="15.75" customHeight="1">
      <c r="A79" s="235">
        <v>47</v>
      </c>
      <c r="B79" s="49">
        <v>283</v>
      </c>
      <c r="C79" s="49">
        <v>152</v>
      </c>
      <c r="D79" s="49">
        <v>131</v>
      </c>
      <c r="E79" s="49">
        <v>284</v>
      </c>
      <c r="F79" s="49">
        <v>149</v>
      </c>
      <c r="G79" s="338">
        <v>135</v>
      </c>
      <c r="H79" s="49">
        <v>243</v>
      </c>
      <c r="I79" s="49">
        <v>119</v>
      </c>
      <c r="J79" s="50">
        <v>124</v>
      </c>
    </row>
    <row r="80" spans="1:10" ht="15.75" customHeight="1">
      <c r="A80" s="235">
        <v>48</v>
      </c>
      <c r="B80" s="49">
        <v>268</v>
      </c>
      <c r="C80" s="49">
        <v>137</v>
      </c>
      <c r="D80" s="49">
        <v>131</v>
      </c>
      <c r="E80" s="49">
        <v>274</v>
      </c>
      <c r="F80" s="49">
        <v>126</v>
      </c>
      <c r="G80" s="338">
        <v>148</v>
      </c>
      <c r="H80" s="49">
        <v>273</v>
      </c>
      <c r="I80" s="49">
        <v>137</v>
      </c>
      <c r="J80" s="50">
        <v>136</v>
      </c>
    </row>
    <row r="81" spans="1:10" ht="15.75" customHeight="1">
      <c r="A81" s="236">
        <v>49</v>
      </c>
      <c r="B81" s="305">
        <v>291</v>
      </c>
      <c r="C81" s="305">
        <v>138</v>
      </c>
      <c r="D81" s="305">
        <v>153</v>
      </c>
      <c r="E81" s="305">
        <v>300</v>
      </c>
      <c r="F81" s="305">
        <v>144</v>
      </c>
      <c r="G81" s="340">
        <v>156</v>
      </c>
      <c r="H81" s="305">
        <v>214</v>
      </c>
      <c r="I81" s="305">
        <v>109</v>
      </c>
      <c r="J81" s="241">
        <v>105</v>
      </c>
    </row>
    <row r="82" spans="1:10" ht="15.75" customHeight="1">
      <c r="A82" s="276" t="s">
        <v>412</v>
      </c>
      <c r="B82" s="35">
        <v>1723</v>
      </c>
      <c r="C82" s="35">
        <v>837</v>
      </c>
      <c r="D82" s="35">
        <v>886</v>
      </c>
      <c r="E82" s="35">
        <v>1432</v>
      </c>
      <c r="F82" s="35">
        <v>716</v>
      </c>
      <c r="G82" s="244">
        <v>716</v>
      </c>
      <c r="H82" s="35">
        <f>SUM(H84:H88)</f>
        <v>1422</v>
      </c>
      <c r="I82" s="35">
        <f>SUM(I84:I88)</f>
        <v>686</v>
      </c>
      <c r="J82" s="36">
        <f>SUM(J84:J88)</f>
        <v>736</v>
      </c>
    </row>
    <row r="83" spans="1:10" ht="7.5" customHeight="1">
      <c r="A83" s="235"/>
      <c r="B83" s="49"/>
      <c r="C83" s="49"/>
      <c r="D83" s="49"/>
      <c r="E83" s="49"/>
      <c r="F83" s="49"/>
      <c r="G83" s="338"/>
      <c r="H83" s="49"/>
      <c r="I83" s="49"/>
      <c r="J83" s="50"/>
    </row>
    <row r="84" spans="1:10" ht="15.75" customHeight="1">
      <c r="A84" s="235">
        <v>50</v>
      </c>
      <c r="B84" s="49">
        <v>286</v>
      </c>
      <c r="C84" s="49">
        <v>135</v>
      </c>
      <c r="D84" s="49">
        <v>151</v>
      </c>
      <c r="E84" s="49">
        <v>291</v>
      </c>
      <c r="F84" s="49">
        <v>148</v>
      </c>
      <c r="G84" s="338">
        <v>143</v>
      </c>
      <c r="H84" s="49">
        <v>288</v>
      </c>
      <c r="I84" s="49">
        <v>143</v>
      </c>
      <c r="J84" s="50">
        <v>145</v>
      </c>
    </row>
    <row r="85" spans="1:10" ht="15.75" customHeight="1">
      <c r="A85" s="235">
        <v>51</v>
      </c>
      <c r="B85" s="49">
        <v>297</v>
      </c>
      <c r="C85" s="49">
        <v>143</v>
      </c>
      <c r="D85" s="49">
        <v>154</v>
      </c>
      <c r="E85" s="49">
        <v>312</v>
      </c>
      <c r="F85" s="49">
        <v>144</v>
      </c>
      <c r="G85" s="338">
        <v>168</v>
      </c>
      <c r="H85" s="49">
        <v>275</v>
      </c>
      <c r="I85" s="49">
        <v>135</v>
      </c>
      <c r="J85" s="50">
        <v>140</v>
      </c>
    </row>
    <row r="86" spans="1:10" ht="15.75" customHeight="1">
      <c r="A86" s="235">
        <v>52</v>
      </c>
      <c r="B86" s="49">
        <v>365</v>
      </c>
      <c r="C86" s="49">
        <v>187</v>
      </c>
      <c r="D86" s="49">
        <v>178</v>
      </c>
      <c r="E86" s="49">
        <v>282</v>
      </c>
      <c r="F86" s="49">
        <v>153</v>
      </c>
      <c r="G86" s="338">
        <v>129</v>
      </c>
      <c r="H86" s="49">
        <v>281</v>
      </c>
      <c r="I86" s="49">
        <v>136</v>
      </c>
      <c r="J86" s="50">
        <v>145</v>
      </c>
    </row>
    <row r="87" spans="1:10" ht="15.75" customHeight="1">
      <c r="A87" s="235">
        <v>53</v>
      </c>
      <c r="B87" s="49">
        <v>368</v>
      </c>
      <c r="C87" s="49">
        <v>167</v>
      </c>
      <c r="D87" s="49">
        <v>201</v>
      </c>
      <c r="E87" s="49">
        <v>267</v>
      </c>
      <c r="F87" s="49">
        <v>137</v>
      </c>
      <c r="G87" s="338">
        <v>130</v>
      </c>
      <c r="H87" s="49">
        <v>280</v>
      </c>
      <c r="I87" s="49">
        <v>130</v>
      </c>
      <c r="J87" s="50">
        <v>150</v>
      </c>
    </row>
    <row r="88" spans="1:10" ht="15.75" customHeight="1">
      <c r="A88" s="236">
        <v>54</v>
      </c>
      <c r="B88" s="305">
        <v>407</v>
      </c>
      <c r="C88" s="305">
        <v>205</v>
      </c>
      <c r="D88" s="305">
        <v>202</v>
      </c>
      <c r="E88" s="305">
        <v>280</v>
      </c>
      <c r="F88" s="305">
        <v>134</v>
      </c>
      <c r="G88" s="340">
        <v>146</v>
      </c>
      <c r="H88" s="305">
        <v>298</v>
      </c>
      <c r="I88" s="305">
        <v>142</v>
      </c>
      <c r="J88" s="241">
        <v>156</v>
      </c>
    </row>
    <row r="89" spans="1:10" ht="15.75" customHeight="1">
      <c r="A89" s="276" t="s">
        <v>413</v>
      </c>
      <c r="B89" s="35">
        <v>1965</v>
      </c>
      <c r="C89" s="35">
        <v>958</v>
      </c>
      <c r="D89" s="35">
        <v>1007</v>
      </c>
      <c r="E89" s="35">
        <v>1637</v>
      </c>
      <c r="F89" s="35">
        <v>797</v>
      </c>
      <c r="G89" s="244">
        <v>840</v>
      </c>
      <c r="H89" s="35">
        <f>SUM(H91:H95)</f>
        <v>1377</v>
      </c>
      <c r="I89" s="35">
        <f>SUM(I91:I95)</f>
        <v>687</v>
      </c>
      <c r="J89" s="36">
        <f>SUM(J91:J95)</f>
        <v>690</v>
      </c>
    </row>
    <row r="90" spans="1:10" ht="7.5" customHeight="1">
      <c r="A90" s="235"/>
      <c r="B90" s="49"/>
      <c r="C90" s="49"/>
      <c r="D90" s="49"/>
      <c r="E90" s="49"/>
      <c r="F90" s="49"/>
      <c r="G90" s="338"/>
      <c r="H90" s="49"/>
      <c r="I90" s="49"/>
      <c r="J90" s="50"/>
    </row>
    <row r="91" spans="1:10" ht="15.75" customHeight="1">
      <c r="A91" s="235">
        <v>55</v>
      </c>
      <c r="B91" s="49">
        <v>398</v>
      </c>
      <c r="C91" s="49">
        <v>193</v>
      </c>
      <c r="D91" s="49">
        <v>205</v>
      </c>
      <c r="E91" s="49">
        <v>280</v>
      </c>
      <c r="F91" s="49">
        <v>129</v>
      </c>
      <c r="G91" s="338">
        <v>151</v>
      </c>
      <c r="H91" s="49">
        <v>279</v>
      </c>
      <c r="I91" s="49">
        <v>146</v>
      </c>
      <c r="J91" s="50">
        <v>133</v>
      </c>
    </row>
    <row r="92" spans="1:10" ht="15.75" customHeight="1">
      <c r="A92" s="235">
        <v>56</v>
      </c>
      <c r="B92" s="49">
        <v>464</v>
      </c>
      <c r="C92" s="49">
        <v>231</v>
      </c>
      <c r="D92" s="49">
        <v>233</v>
      </c>
      <c r="E92" s="49">
        <v>292</v>
      </c>
      <c r="F92" s="49">
        <v>145</v>
      </c>
      <c r="G92" s="338">
        <v>147</v>
      </c>
      <c r="H92" s="49">
        <v>303</v>
      </c>
      <c r="I92" s="49">
        <v>138</v>
      </c>
      <c r="J92" s="50">
        <v>165</v>
      </c>
    </row>
    <row r="93" spans="1:10" ht="15.75" customHeight="1">
      <c r="A93" s="235">
        <v>57</v>
      </c>
      <c r="B93" s="49">
        <v>411</v>
      </c>
      <c r="C93" s="49">
        <v>194</v>
      </c>
      <c r="D93" s="49">
        <v>217</v>
      </c>
      <c r="E93" s="49">
        <v>331</v>
      </c>
      <c r="F93" s="49">
        <v>175</v>
      </c>
      <c r="G93" s="338">
        <v>156</v>
      </c>
      <c r="H93" s="49">
        <v>267</v>
      </c>
      <c r="I93" s="49">
        <v>138</v>
      </c>
      <c r="J93" s="50">
        <v>129</v>
      </c>
    </row>
    <row r="94" spans="1:10" ht="15.75" customHeight="1">
      <c r="A94" s="235">
        <v>58</v>
      </c>
      <c r="B94" s="49">
        <v>385</v>
      </c>
      <c r="C94" s="49">
        <v>180</v>
      </c>
      <c r="D94" s="49">
        <v>205</v>
      </c>
      <c r="E94" s="49">
        <v>356</v>
      </c>
      <c r="F94" s="49">
        <v>161</v>
      </c>
      <c r="G94" s="338">
        <v>195</v>
      </c>
      <c r="H94" s="49">
        <v>256</v>
      </c>
      <c r="I94" s="49">
        <v>134</v>
      </c>
      <c r="J94" s="50">
        <v>122</v>
      </c>
    </row>
    <row r="95" spans="1:10" ht="15.75" customHeight="1">
      <c r="A95" s="236">
        <v>59</v>
      </c>
      <c r="B95" s="305">
        <v>307</v>
      </c>
      <c r="C95" s="305">
        <v>160</v>
      </c>
      <c r="D95" s="305">
        <v>147</v>
      </c>
      <c r="E95" s="305">
        <v>378</v>
      </c>
      <c r="F95" s="305">
        <v>187</v>
      </c>
      <c r="G95" s="340">
        <v>191</v>
      </c>
      <c r="H95" s="305">
        <v>272</v>
      </c>
      <c r="I95" s="305">
        <v>131</v>
      </c>
      <c r="J95" s="241">
        <v>141</v>
      </c>
    </row>
    <row r="96" spans="1:10" ht="15.75" customHeight="1">
      <c r="A96" s="276" t="s">
        <v>414</v>
      </c>
      <c r="B96" s="35">
        <v>1507</v>
      </c>
      <c r="C96" s="35">
        <v>678</v>
      </c>
      <c r="D96" s="35">
        <v>829</v>
      </c>
      <c r="E96" s="35">
        <v>1890</v>
      </c>
      <c r="F96" s="35">
        <v>903</v>
      </c>
      <c r="G96" s="244">
        <v>987</v>
      </c>
      <c r="H96" s="35">
        <f>SUM(H98:H102)</f>
        <v>1556</v>
      </c>
      <c r="I96" s="35">
        <f>SUM(I98:I102)</f>
        <v>746</v>
      </c>
      <c r="J96" s="36">
        <f>SUM(J98:J102)</f>
        <v>810</v>
      </c>
    </row>
    <row r="97" spans="1:11" ht="7.5" customHeight="1">
      <c r="A97" s="235"/>
      <c r="B97" s="49"/>
      <c r="C97" s="49"/>
      <c r="D97" s="49"/>
      <c r="E97" s="49"/>
      <c r="F97" s="49"/>
      <c r="G97" s="338"/>
      <c r="H97" s="49"/>
      <c r="I97" s="49"/>
      <c r="J97" s="50"/>
    </row>
    <row r="98" spans="1:11" ht="15.75" customHeight="1">
      <c r="A98" s="235">
        <v>60</v>
      </c>
      <c r="B98" s="49">
        <v>270</v>
      </c>
      <c r="C98" s="49">
        <v>133</v>
      </c>
      <c r="D98" s="49">
        <v>137</v>
      </c>
      <c r="E98" s="49">
        <v>384</v>
      </c>
      <c r="F98" s="49">
        <v>181</v>
      </c>
      <c r="G98" s="338">
        <v>203</v>
      </c>
      <c r="H98" s="49">
        <v>270</v>
      </c>
      <c r="I98" s="49">
        <v>125</v>
      </c>
      <c r="J98" s="50">
        <v>145</v>
      </c>
    </row>
    <row r="99" spans="1:11" ht="15.75" customHeight="1">
      <c r="A99" s="235">
        <v>61</v>
      </c>
      <c r="B99" s="49">
        <v>322</v>
      </c>
      <c r="C99" s="49">
        <v>148</v>
      </c>
      <c r="D99" s="49">
        <v>174</v>
      </c>
      <c r="E99" s="49">
        <v>449</v>
      </c>
      <c r="F99" s="49">
        <v>218</v>
      </c>
      <c r="G99" s="338">
        <v>231</v>
      </c>
      <c r="H99" s="49">
        <v>286</v>
      </c>
      <c r="I99" s="49">
        <v>134</v>
      </c>
      <c r="J99" s="50">
        <v>152</v>
      </c>
    </row>
    <row r="100" spans="1:11" ht="15.75" customHeight="1">
      <c r="A100" s="235">
        <v>62</v>
      </c>
      <c r="B100" s="49">
        <v>269</v>
      </c>
      <c r="C100" s="49">
        <v>120</v>
      </c>
      <c r="D100" s="49">
        <v>149</v>
      </c>
      <c r="E100" s="49">
        <v>387</v>
      </c>
      <c r="F100" s="49">
        <v>180</v>
      </c>
      <c r="G100" s="338">
        <v>207</v>
      </c>
      <c r="H100" s="49">
        <v>299</v>
      </c>
      <c r="I100" s="49">
        <v>153</v>
      </c>
      <c r="J100" s="50">
        <v>146</v>
      </c>
    </row>
    <row r="101" spans="1:11" ht="15.75" customHeight="1">
      <c r="A101" s="235">
        <v>63</v>
      </c>
      <c r="B101" s="49">
        <v>343</v>
      </c>
      <c r="C101" s="49">
        <v>150</v>
      </c>
      <c r="D101" s="49">
        <v>193</v>
      </c>
      <c r="E101" s="49">
        <v>373</v>
      </c>
      <c r="F101" s="49">
        <v>175</v>
      </c>
      <c r="G101" s="338">
        <v>198</v>
      </c>
      <c r="H101" s="49">
        <v>344</v>
      </c>
      <c r="I101" s="49">
        <v>156</v>
      </c>
      <c r="J101" s="50">
        <v>188</v>
      </c>
    </row>
    <row r="102" spans="1:11" ht="15.75" customHeight="1">
      <c r="A102" s="236">
        <v>64</v>
      </c>
      <c r="B102" s="305">
        <v>303</v>
      </c>
      <c r="C102" s="305">
        <v>127</v>
      </c>
      <c r="D102" s="305">
        <v>176</v>
      </c>
      <c r="E102" s="305">
        <v>297</v>
      </c>
      <c r="F102" s="305">
        <v>149</v>
      </c>
      <c r="G102" s="340">
        <v>148</v>
      </c>
      <c r="H102" s="305">
        <v>357</v>
      </c>
      <c r="I102" s="305">
        <v>178</v>
      </c>
      <c r="J102" s="241">
        <v>179</v>
      </c>
    </row>
    <row r="103" spans="1:11" ht="15.75" customHeight="1">
      <c r="A103" s="276" t="s">
        <v>415</v>
      </c>
      <c r="B103" s="35">
        <v>1591</v>
      </c>
      <c r="C103" s="35">
        <v>714</v>
      </c>
      <c r="D103" s="35">
        <v>877</v>
      </c>
      <c r="E103" s="35">
        <v>1419</v>
      </c>
      <c r="F103" s="35">
        <v>624</v>
      </c>
      <c r="G103" s="244">
        <v>795</v>
      </c>
      <c r="H103" s="35">
        <f>SUM(H105:H109)</f>
        <v>1793</v>
      </c>
      <c r="I103" s="35">
        <f>SUM(I105:I109)</f>
        <v>844</v>
      </c>
      <c r="J103" s="36">
        <f>SUM(J105:J109)</f>
        <v>949</v>
      </c>
      <c r="K103" s="349"/>
    </row>
    <row r="104" spans="1:11" ht="7.5" customHeight="1">
      <c r="A104" s="235"/>
      <c r="B104" s="49"/>
      <c r="C104" s="49"/>
      <c r="D104" s="49"/>
      <c r="E104" s="49"/>
      <c r="F104" s="49"/>
      <c r="G104" s="338"/>
      <c r="H104" s="49"/>
      <c r="I104" s="49"/>
      <c r="J104" s="50"/>
    </row>
    <row r="105" spans="1:11" ht="15.75" customHeight="1">
      <c r="A105" s="235">
        <v>65</v>
      </c>
      <c r="B105" s="49">
        <v>318</v>
      </c>
      <c r="C105" s="49">
        <v>144</v>
      </c>
      <c r="D105" s="49">
        <v>174</v>
      </c>
      <c r="E105" s="49">
        <v>248</v>
      </c>
      <c r="F105" s="49">
        <v>119</v>
      </c>
      <c r="G105" s="338">
        <v>129</v>
      </c>
      <c r="H105" s="49">
        <v>358</v>
      </c>
      <c r="I105" s="49">
        <v>161</v>
      </c>
      <c r="J105" s="50">
        <v>197</v>
      </c>
    </row>
    <row r="106" spans="1:11" ht="15.75" customHeight="1">
      <c r="A106" s="235">
        <v>66</v>
      </c>
      <c r="B106" s="49">
        <v>274</v>
      </c>
      <c r="C106" s="49">
        <v>117</v>
      </c>
      <c r="D106" s="49">
        <v>157</v>
      </c>
      <c r="E106" s="49">
        <v>303</v>
      </c>
      <c r="F106" s="49">
        <v>135</v>
      </c>
      <c r="G106" s="338">
        <v>168</v>
      </c>
      <c r="H106" s="49">
        <v>435</v>
      </c>
      <c r="I106" s="49">
        <v>211</v>
      </c>
      <c r="J106" s="50">
        <v>224</v>
      </c>
    </row>
    <row r="107" spans="1:11" ht="15.75" customHeight="1">
      <c r="A107" s="235">
        <v>67</v>
      </c>
      <c r="B107" s="49">
        <v>310</v>
      </c>
      <c r="C107" s="49">
        <v>124</v>
      </c>
      <c r="D107" s="49">
        <v>186</v>
      </c>
      <c r="E107" s="49">
        <v>260</v>
      </c>
      <c r="F107" s="49">
        <v>113</v>
      </c>
      <c r="G107" s="338">
        <v>147</v>
      </c>
      <c r="H107" s="49">
        <v>366</v>
      </c>
      <c r="I107" s="49">
        <v>172</v>
      </c>
      <c r="J107" s="50">
        <v>194</v>
      </c>
    </row>
    <row r="108" spans="1:11" ht="15.75" customHeight="1">
      <c r="A108" s="235">
        <v>68</v>
      </c>
      <c r="B108" s="49">
        <v>372</v>
      </c>
      <c r="C108" s="49">
        <v>171</v>
      </c>
      <c r="D108" s="49">
        <v>201</v>
      </c>
      <c r="E108" s="49">
        <v>320</v>
      </c>
      <c r="F108" s="49">
        <v>139</v>
      </c>
      <c r="G108" s="338">
        <v>181</v>
      </c>
      <c r="H108" s="49">
        <v>354</v>
      </c>
      <c r="I108" s="49">
        <v>162</v>
      </c>
      <c r="J108" s="50">
        <v>192</v>
      </c>
    </row>
    <row r="109" spans="1:11" ht="15.75" customHeight="1" thickBot="1">
      <c r="A109" s="104">
        <v>69</v>
      </c>
      <c r="B109" s="37">
        <v>317</v>
      </c>
      <c r="C109" s="37">
        <v>158</v>
      </c>
      <c r="D109" s="37">
        <v>159</v>
      </c>
      <c r="E109" s="37">
        <v>288</v>
      </c>
      <c r="F109" s="37">
        <v>118</v>
      </c>
      <c r="G109" s="245">
        <v>170</v>
      </c>
      <c r="H109" s="37">
        <v>280</v>
      </c>
      <c r="I109" s="37">
        <v>138</v>
      </c>
      <c r="J109" s="38">
        <v>142</v>
      </c>
    </row>
    <row r="110" spans="1:11" ht="22.5" customHeight="1">
      <c r="A110" s="385"/>
      <c r="F110" s="381"/>
      <c r="G110" s="381"/>
      <c r="H110" s="381"/>
      <c r="I110" s="381"/>
      <c r="J110" s="381"/>
    </row>
    <row r="111" spans="1:11" ht="22.5" customHeight="1" thickBot="1">
      <c r="A111" s="385"/>
      <c r="F111" s="403"/>
      <c r="G111" s="403"/>
      <c r="H111" s="403"/>
      <c r="I111" s="403"/>
      <c r="J111" s="403"/>
    </row>
    <row r="112" spans="1:11" ht="14.25" customHeight="1">
      <c r="A112" s="435" t="s">
        <v>383</v>
      </c>
      <c r="B112" s="429" t="s">
        <v>622</v>
      </c>
      <c r="C112" s="430"/>
      <c r="D112" s="568"/>
      <c r="E112" s="571" t="s">
        <v>620</v>
      </c>
      <c r="F112" s="571"/>
      <c r="G112" s="572"/>
      <c r="H112" s="571" t="s">
        <v>919</v>
      </c>
      <c r="I112" s="571"/>
      <c r="J112" s="573"/>
    </row>
    <row r="113" spans="1:10">
      <c r="A113" s="436"/>
      <c r="B113" s="284" t="s">
        <v>255</v>
      </c>
      <c r="C113" s="284" t="s">
        <v>254</v>
      </c>
      <c r="D113" s="284" t="s">
        <v>4</v>
      </c>
      <c r="E113" s="133" t="s">
        <v>255</v>
      </c>
      <c r="F113" s="133" t="s">
        <v>254</v>
      </c>
      <c r="G113" s="242" t="s">
        <v>4</v>
      </c>
      <c r="H113" s="133" t="s">
        <v>255</v>
      </c>
      <c r="I113" s="133" t="s">
        <v>254</v>
      </c>
      <c r="J113" s="7" t="s">
        <v>4</v>
      </c>
    </row>
    <row r="114" spans="1:10" ht="7.5" customHeight="1">
      <c r="A114" s="25"/>
      <c r="B114" s="303" t="s">
        <v>623</v>
      </c>
      <c r="C114" s="303" t="s">
        <v>623</v>
      </c>
      <c r="D114" s="303" t="s">
        <v>624</v>
      </c>
      <c r="E114" s="303" t="s">
        <v>623</v>
      </c>
      <c r="F114" s="303" t="s">
        <v>623</v>
      </c>
      <c r="G114" s="297" t="s">
        <v>624</v>
      </c>
      <c r="H114" s="303" t="s">
        <v>623</v>
      </c>
      <c r="I114" s="303" t="s">
        <v>623</v>
      </c>
      <c r="J114" s="306" t="s">
        <v>624</v>
      </c>
    </row>
    <row r="115" spans="1:10" ht="15.75" customHeight="1">
      <c r="A115" s="235" t="s">
        <v>488</v>
      </c>
      <c r="B115" s="49">
        <v>1484</v>
      </c>
      <c r="C115" s="49">
        <v>738</v>
      </c>
      <c r="D115" s="49">
        <v>746</v>
      </c>
      <c r="E115" s="49">
        <v>1481</v>
      </c>
      <c r="F115" s="49">
        <v>652</v>
      </c>
      <c r="G115" s="338">
        <v>829</v>
      </c>
      <c r="H115" s="49">
        <f>SUM(H117:H121)</f>
        <v>1328</v>
      </c>
      <c r="I115" s="49">
        <f>SUM(I117:I121)</f>
        <v>581</v>
      </c>
      <c r="J115" s="50">
        <f>SUM(J117:J121)</f>
        <v>747</v>
      </c>
    </row>
    <row r="116" spans="1:10" ht="7.5" customHeight="1">
      <c r="A116" s="235"/>
      <c r="B116" s="49"/>
      <c r="C116" s="49"/>
      <c r="D116" s="49"/>
      <c r="E116" s="49"/>
      <c r="F116" s="49"/>
      <c r="G116" s="338"/>
      <c r="H116" s="49"/>
      <c r="I116" s="49"/>
      <c r="J116" s="50"/>
    </row>
    <row r="117" spans="1:10" ht="15.75" customHeight="1">
      <c r="A117" s="235">
        <v>70</v>
      </c>
      <c r="B117" s="49">
        <v>331</v>
      </c>
      <c r="C117" s="49">
        <v>166</v>
      </c>
      <c r="D117" s="49">
        <v>165</v>
      </c>
      <c r="E117" s="49">
        <v>302</v>
      </c>
      <c r="F117" s="49">
        <v>136</v>
      </c>
      <c r="G117" s="338">
        <v>166</v>
      </c>
      <c r="H117" s="49">
        <v>234</v>
      </c>
      <c r="I117" s="49">
        <v>111</v>
      </c>
      <c r="J117" s="50">
        <v>123</v>
      </c>
    </row>
    <row r="118" spans="1:10" ht="15.75" customHeight="1">
      <c r="A118" s="235">
        <v>71</v>
      </c>
      <c r="B118" s="49">
        <v>298</v>
      </c>
      <c r="C118" s="49">
        <v>143</v>
      </c>
      <c r="D118" s="49">
        <v>155</v>
      </c>
      <c r="E118" s="49">
        <v>257</v>
      </c>
      <c r="F118" s="49">
        <v>103</v>
      </c>
      <c r="G118" s="338">
        <v>154</v>
      </c>
      <c r="H118" s="49">
        <v>289</v>
      </c>
      <c r="I118" s="49">
        <v>130</v>
      </c>
      <c r="J118" s="50">
        <v>159</v>
      </c>
    </row>
    <row r="119" spans="1:10" ht="15.75" customHeight="1">
      <c r="A119" s="235">
        <v>72</v>
      </c>
      <c r="B119" s="49">
        <v>299</v>
      </c>
      <c r="C119" s="49">
        <v>150</v>
      </c>
      <c r="D119" s="49">
        <v>149</v>
      </c>
      <c r="E119" s="49">
        <v>286</v>
      </c>
      <c r="F119" s="49">
        <v>110</v>
      </c>
      <c r="G119" s="338">
        <v>176</v>
      </c>
      <c r="H119" s="49">
        <v>243</v>
      </c>
      <c r="I119" s="49">
        <v>104</v>
      </c>
      <c r="J119" s="50">
        <v>139</v>
      </c>
    </row>
    <row r="120" spans="1:10" ht="15.75" customHeight="1">
      <c r="A120" s="235">
        <v>73</v>
      </c>
      <c r="B120" s="49">
        <v>279</v>
      </c>
      <c r="C120" s="49">
        <v>137</v>
      </c>
      <c r="D120" s="49">
        <v>142</v>
      </c>
      <c r="E120" s="49">
        <v>345</v>
      </c>
      <c r="F120" s="49">
        <v>157</v>
      </c>
      <c r="G120" s="338">
        <v>188</v>
      </c>
      <c r="H120" s="49">
        <v>297</v>
      </c>
      <c r="I120" s="49">
        <v>124</v>
      </c>
      <c r="J120" s="50">
        <v>173</v>
      </c>
    </row>
    <row r="121" spans="1:10" ht="15.75" customHeight="1">
      <c r="A121" s="236">
        <v>74</v>
      </c>
      <c r="B121" s="305">
        <v>277</v>
      </c>
      <c r="C121" s="305">
        <v>142</v>
      </c>
      <c r="D121" s="305">
        <v>135</v>
      </c>
      <c r="E121" s="305">
        <v>291</v>
      </c>
      <c r="F121" s="305">
        <v>146</v>
      </c>
      <c r="G121" s="340">
        <v>145</v>
      </c>
      <c r="H121" s="305">
        <v>265</v>
      </c>
      <c r="I121" s="305">
        <v>112</v>
      </c>
      <c r="J121" s="241">
        <v>153</v>
      </c>
    </row>
    <row r="122" spans="1:10" ht="15.75" customHeight="1">
      <c r="A122" s="276" t="s">
        <v>416</v>
      </c>
      <c r="B122" s="35">
        <v>1124</v>
      </c>
      <c r="C122" s="35">
        <v>503</v>
      </c>
      <c r="D122" s="35">
        <v>621</v>
      </c>
      <c r="E122" s="35">
        <v>1347</v>
      </c>
      <c r="F122" s="35">
        <v>648</v>
      </c>
      <c r="G122" s="244">
        <v>699</v>
      </c>
      <c r="H122" s="35">
        <f>SUM(H124:H128)</f>
        <v>1319</v>
      </c>
      <c r="I122" s="35">
        <f>SUM(I124:I128)</f>
        <v>561</v>
      </c>
      <c r="J122" s="36">
        <f>SUM(J124:J128)</f>
        <v>758</v>
      </c>
    </row>
    <row r="123" spans="1:10" ht="7.5" customHeight="1">
      <c r="A123" s="235"/>
      <c r="B123" s="49"/>
      <c r="C123" s="49"/>
      <c r="D123" s="49"/>
      <c r="E123" s="49"/>
      <c r="F123" s="49"/>
      <c r="G123" s="338"/>
      <c r="H123" s="49"/>
      <c r="I123" s="49"/>
      <c r="J123" s="50"/>
    </row>
    <row r="124" spans="1:10" ht="15.75" customHeight="1">
      <c r="A124" s="235">
        <v>75</v>
      </c>
      <c r="B124" s="49">
        <v>249</v>
      </c>
      <c r="C124" s="49">
        <v>124</v>
      </c>
      <c r="D124" s="49">
        <v>125</v>
      </c>
      <c r="E124" s="49">
        <v>308</v>
      </c>
      <c r="F124" s="49">
        <v>148</v>
      </c>
      <c r="G124" s="338">
        <v>160</v>
      </c>
      <c r="H124" s="49">
        <v>272</v>
      </c>
      <c r="I124" s="49">
        <v>123</v>
      </c>
      <c r="J124" s="50">
        <v>149</v>
      </c>
    </row>
    <row r="125" spans="1:10" ht="15.75" customHeight="1">
      <c r="A125" s="235">
        <v>76</v>
      </c>
      <c r="B125" s="49">
        <v>243</v>
      </c>
      <c r="C125" s="49">
        <v>97</v>
      </c>
      <c r="D125" s="49">
        <v>146</v>
      </c>
      <c r="E125" s="49">
        <v>272</v>
      </c>
      <c r="F125" s="49">
        <v>126</v>
      </c>
      <c r="G125" s="338">
        <v>146</v>
      </c>
      <c r="H125" s="49">
        <v>230</v>
      </c>
      <c r="I125" s="49">
        <v>85</v>
      </c>
      <c r="J125" s="50">
        <v>145</v>
      </c>
    </row>
    <row r="126" spans="1:10" ht="15.75" customHeight="1">
      <c r="A126" s="235">
        <v>77</v>
      </c>
      <c r="B126" s="49">
        <v>247</v>
      </c>
      <c r="C126" s="49">
        <v>110</v>
      </c>
      <c r="D126" s="49">
        <v>137</v>
      </c>
      <c r="E126" s="49">
        <v>266</v>
      </c>
      <c r="F126" s="49">
        <v>129</v>
      </c>
      <c r="G126" s="338">
        <v>137</v>
      </c>
      <c r="H126" s="49">
        <v>249</v>
      </c>
      <c r="I126" s="49">
        <v>89</v>
      </c>
      <c r="J126" s="50">
        <v>160</v>
      </c>
    </row>
    <row r="127" spans="1:10" ht="15.75" customHeight="1">
      <c r="A127" s="235">
        <v>78</v>
      </c>
      <c r="B127" s="49">
        <v>194</v>
      </c>
      <c r="C127" s="49">
        <v>93</v>
      </c>
      <c r="D127" s="49">
        <v>101</v>
      </c>
      <c r="E127" s="49">
        <v>248</v>
      </c>
      <c r="F127" s="49">
        <v>117</v>
      </c>
      <c r="G127" s="338">
        <v>131</v>
      </c>
      <c r="H127" s="49">
        <v>311</v>
      </c>
      <c r="I127" s="49">
        <v>139</v>
      </c>
      <c r="J127" s="50">
        <v>172</v>
      </c>
    </row>
    <row r="128" spans="1:10" ht="15.75" customHeight="1">
      <c r="A128" s="236">
        <v>79</v>
      </c>
      <c r="B128" s="305">
        <v>191</v>
      </c>
      <c r="C128" s="305">
        <v>79</v>
      </c>
      <c r="D128" s="305">
        <v>112</v>
      </c>
      <c r="E128" s="305">
        <v>253</v>
      </c>
      <c r="F128" s="305">
        <v>128</v>
      </c>
      <c r="G128" s="340">
        <v>125</v>
      </c>
      <c r="H128" s="305">
        <v>257</v>
      </c>
      <c r="I128" s="305">
        <v>125</v>
      </c>
      <c r="J128" s="241">
        <v>132</v>
      </c>
    </row>
    <row r="129" spans="1:10" ht="15.75" customHeight="1">
      <c r="A129" s="276" t="s">
        <v>417</v>
      </c>
      <c r="B129" s="35">
        <v>696</v>
      </c>
      <c r="C129" s="35">
        <v>253</v>
      </c>
      <c r="D129" s="35">
        <v>443</v>
      </c>
      <c r="E129" s="35">
        <v>931</v>
      </c>
      <c r="F129" s="35">
        <v>402</v>
      </c>
      <c r="G129" s="244">
        <v>529</v>
      </c>
      <c r="H129" s="35">
        <f>SUM(H131:H135)</f>
        <v>1098</v>
      </c>
      <c r="I129" s="35">
        <f>SUM(I131:I135)</f>
        <v>485</v>
      </c>
      <c r="J129" s="36">
        <f>SUM(J131:J135)</f>
        <v>613</v>
      </c>
    </row>
    <row r="130" spans="1:10" ht="7.5" customHeight="1">
      <c r="A130" s="235"/>
      <c r="B130" s="49"/>
      <c r="C130" s="49"/>
      <c r="D130" s="49"/>
      <c r="E130" s="49"/>
      <c r="F130" s="49"/>
      <c r="G130" s="338"/>
      <c r="H130" s="49"/>
      <c r="I130" s="49"/>
      <c r="J130" s="50"/>
    </row>
    <row r="131" spans="1:10" ht="15.75" customHeight="1">
      <c r="A131" s="235">
        <v>80</v>
      </c>
      <c r="B131" s="49">
        <v>201</v>
      </c>
      <c r="C131" s="49">
        <v>77</v>
      </c>
      <c r="D131" s="49">
        <v>124</v>
      </c>
      <c r="E131" s="49">
        <v>207</v>
      </c>
      <c r="F131" s="49">
        <v>97</v>
      </c>
      <c r="G131" s="338">
        <v>110</v>
      </c>
      <c r="H131" s="49">
        <v>257</v>
      </c>
      <c r="I131" s="49">
        <v>120</v>
      </c>
      <c r="J131" s="50">
        <v>137</v>
      </c>
    </row>
    <row r="132" spans="1:10" ht="15.75" customHeight="1">
      <c r="A132" s="235">
        <v>81</v>
      </c>
      <c r="B132" s="49">
        <v>163</v>
      </c>
      <c r="C132" s="49">
        <v>72</v>
      </c>
      <c r="D132" s="49">
        <v>91</v>
      </c>
      <c r="E132" s="49">
        <v>221</v>
      </c>
      <c r="F132" s="49">
        <v>90</v>
      </c>
      <c r="G132" s="338">
        <v>131</v>
      </c>
      <c r="H132" s="49">
        <v>225</v>
      </c>
      <c r="I132" s="49">
        <v>99</v>
      </c>
      <c r="J132" s="50">
        <v>126</v>
      </c>
    </row>
    <row r="133" spans="1:10" ht="15.75" customHeight="1">
      <c r="A133" s="235">
        <v>82</v>
      </c>
      <c r="B133" s="49">
        <v>135</v>
      </c>
      <c r="C133" s="49">
        <v>43</v>
      </c>
      <c r="D133" s="49">
        <v>92</v>
      </c>
      <c r="E133" s="49">
        <v>204</v>
      </c>
      <c r="F133" s="49">
        <v>88</v>
      </c>
      <c r="G133" s="338">
        <v>116</v>
      </c>
      <c r="H133" s="49">
        <v>222</v>
      </c>
      <c r="I133" s="49">
        <v>96</v>
      </c>
      <c r="J133" s="50">
        <v>126</v>
      </c>
    </row>
    <row r="134" spans="1:10" ht="15.75" customHeight="1">
      <c r="A134" s="235">
        <v>83</v>
      </c>
      <c r="B134" s="49">
        <v>109</v>
      </c>
      <c r="C134" s="49">
        <v>32</v>
      </c>
      <c r="D134" s="49">
        <v>77</v>
      </c>
      <c r="E134" s="49">
        <v>154</v>
      </c>
      <c r="F134" s="49">
        <v>70</v>
      </c>
      <c r="G134" s="338">
        <v>84</v>
      </c>
      <c r="H134" s="49">
        <v>194</v>
      </c>
      <c r="I134" s="49">
        <v>81</v>
      </c>
      <c r="J134" s="50">
        <v>113</v>
      </c>
    </row>
    <row r="135" spans="1:10" ht="15.75" customHeight="1">
      <c r="A135" s="236">
        <v>84</v>
      </c>
      <c r="B135" s="305">
        <v>88</v>
      </c>
      <c r="C135" s="305">
        <v>29</v>
      </c>
      <c r="D135" s="305">
        <v>59</v>
      </c>
      <c r="E135" s="305">
        <v>145</v>
      </c>
      <c r="F135" s="305">
        <v>57</v>
      </c>
      <c r="G135" s="340">
        <v>88</v>
      </c>
      <c r="H135" s="305">
        <v>200</v>
      </c>
      <c r="I135" s="305">
        <v>89</v>
      </c>
      <c r="J135" s="241">
        <v>111</v>
      </c>
    </row>
    <row r="136" spans="1:10" ht="15.75" customHeight="1">
      <c r="A136" s="276" t="s">
        <v>418</v>
      </c>
      <c r="B136" s="35">
        <v>387</v>
      </c>
      <c r="C136" s="35">
        <v>138</v>
      </c>
      <c r="D136" s="35">
        <v>249</v>
      </c>
      <c r="E136" s="35">
        <v>488</v>
      </c>
      <c r="F136" s="35">
        <v>146</v>
      </c>
      <c r="G136" s="244">
        <v>342</v>
      </c>
      <c r="H136" s="35">
        <f>SUM(H138:H142)</f>
        <v>642</v>
      </c>
      <c r="I136" s="35">
        <f>SUM(I138:I142)</f>
        <v>231</v>
      </c>
      <c r="J136" s="36">
        <f>SUM(J138:J142)</f>
        <v>411</v>
      </c>
    </row>
    <row r="137" spans="1:10" ht="7.5" customHeight="1">
      <c r="A137" s="235"/>
      <c r="B137" s="49"/>
      <c r="C137" s="49"/>
      <c r="D137" s="49"/>
      <c r="E137" s="49"/>
      <c r="F137" s="49"/>
      <c r="G137" s="338"/>
      <c r="H137" s="49"/>
      <c r="I137" s="49"/>
      <c r="J137" s="50"/>
    </row>
    <row r="138" spans="1:10" ht="15.75" customHeight="1">
      <c r="A138" s="235">
        <v>85</v>
      </c>
      <c r="B138" s="49">
        <v>114</v>
      </c>
      <c r="C138" s="49">
        <v>36</v>
      </c>
      <c r="D138" s="49">
        <v>78</v>
      </c>
      <c r="E138" s="49">
        <v>149</v>
      </c>
      <c r="F138" s="49">
        <v>43</v>
      </c>
      <c r="G138" s="338">
        <v>106</v>
      </c>
      <c r="H138" s="49">
        <v>149</v>
      </c>
      <c r="I138" s="49">
        <v>57</v>
      </c>
      <c r="J138" s="50">
        <v>92</v>
      </c>
    </row>
    <row r="139" spans="1:10" ht="15.75" customHeight="1">
      <c r="A139" s="235">
        <v>86</v>
      </c>
      <c r="B139" s="49">
        <v>82</v>
      </c>
      <c r="C139" s="49">
        <v>34</v>
      </c>
      <c r="D139" s="49">
        <v>48</v>
      </c>
      <c r="E139" s="49">
        <v>121</v>
      </c>
      <c r="F139" s="49">
        <v>46</v>
      </c>
      <c r="G139" s="338">
        <v>75</v>
      </c>
      <c r="H139" s="49">
        <v>163</v>
      </c>
      <c r="I139" s="49">
        <v>65</v>
      </c>
      <c r="J139" s="50">
        <v>98</v>
      </c>
    </row>
    <row r="140" spans="1:10" ht="15.75" customHeight="1">
      <c r="A140" s="235">
        <v>87</v>
      </c>
      <c r="B140" s="49">
        <v>71</v>
      </c>
      <c r="C140" s="49">
        <v>23</v>
      </c>
      <c r="D140" s="49">
        <v>48</v>
      </c>
      <c r="E140" s="49">
        <v>96</v>
      </c>
      <c r="F140" s="49">
        <v>27</v>
      </c>
      <c r="G140" s="338">
        <v>69</v>
      </c>
      <c r="H140" s="49">
        <v>133</v>
      </c>
      <c r="I140" s="49">
        <v>44</v>
      </c>
      <c r="J140" s="50">
        <v>89</v>
      </c>
    </row>
    <row r="141" spans="1:10" ht="15.75" customHeight="1">
      <c r="A141" s="235">
        <v>88</v>
      </c>
      <c r="B141" s="49">
        <v>59</v>
      </c>
      <c r="C141" s="49">
        <v>22</v>
      </c>
      <c r="D141" s="49">
        <v>37</v>
      </c>
      <c r="E141" s="49">
        <v>67</v>
      </c>
      <c r="F141" s="49">
        <v>17</v>
      </c>
      <c r="G141" s="338">
        <v>50</v>
      </c>
      <c r="H141" s="49">
        <v>101</v>
      </c>
      <c r="I141" s="49">
        <v>35</v>
      </c>
      <c r="J141" s="50">
        <v>66</v>
      </c>
    </row>
    <row r="142" spans="1:10" ht="15.75" customHeight="1">
      <c r="A142" s="236">
        <v>89</v>
      </c>
      <c r="B142" s="305">
        <v>61</v>
      </c>
      <c r="C142" s="305">
        <v>23</v>
      </c>
      <c r="D142" s="305">
        <v>38</v>
      </c>
      <c r="E142" s="305">
        <v>55</v>
      </c>
      <c r="F142" s="305">
        <v>13</v>
      </c>
      <c r="G142" s="340">
        <v>42</v>
      </c>
      <c r="H142" s="305">
        <v>96</v>
      </c>
      <c r="I142" s="305">
        <v>30</v>
      </c>
      <c r="J142" s="241">
        <v>66</v>
      </c>
    </row>
    <row r="143" spans="1:10" ht="15.75" customHeight="1">
      <c r="A143" s="276" t="s">
        <v>419</v>
      </c>
      <c r="B143" s="35">
        <v>170</v>
      </c>
      <c r="C143" s="35">
        <v>43</v>
      </c>
      <c r="D143" s="35">
        <v>127</v>
      </c>
      <c r="E143" s="35">
        <v>222</v>
      </c>
      <c r="F143" s="35">
        <v>63</v>
      </c>
      <c r="G143" s="244">
        <v>159</v>
      </c>
      <c r="H143" s="35">
        <f>SUM(H145:H149)</f>
        <v>254</v>
      </c>
      <c r="I143" s="35">
        <f>SUM(I145:I149)</f>
        <v>57</v>
      </c>
      <c r="J143" s="36">
        <f>SUM(J145:J149)</f>
        <v>197</v>
      </c>
    </row>
    <row r="144" spans="1:10" ht="7.5" customHeight="1">
      <c r="A144" s="235"/>
      <c r="B144" s="49"/>
      <c r="C144" s="49"/>
      <c r="D144" s="49"/>
      <c r="E144" s="49"/>
      <c r="F144" s="49"/>
      <c r="G144" s="338"/>
      <c r="H144" s="49"/>
      <c r="I144" s="49"/>
      <c r="J144" s="50"/>
    </row>
    <row r="145" spans="1:10" ht="15.75" customHeight="1">
      <c r="A145" s="235">
        <v>90</v>
      </c>
      <c r="B145" s="49">
        <v>48</v>
      </c>
      <c r="C145" s="49">
        <v>13</v>
      </c>
      <c r="D145" s="49">
        <v>35</v>
      </c>
      <c r="E145" s="49">
        <v>70</v>
      </c>
      <c r="F145" s="49">
        <v>16</v>
      </c>
      <c r="G145" s="338">
        <v>54</v>
      </c>
      <c r="H145" s="49">
        <v>92</v>
      </c>
      <c r="I145" s="49">
        <v>18</v>
      </c>
      <c r="J145" s="50">
        <v>74</v>
      </c>
    </row>
    <row r="146" spans="1:10" ht="15.75" customHeight="1">
      <c r="A146" s="235">
        <v>91</v>
      </c>
      <c r="B146" s="49">
        <v>37</v>
      </c>
      <c r="C146" s="49">
        <v>8</v>
      </c>
      <c r="D146" s="49"/>
      <c r="E146" s="49"/>
      <c r="F146" s="49">
        <v>15</v>
      </c>
      <c r="G146" s="338">
        <v>35</v>
      </c>
      <c r="H146" s="49">
        <v>60</v>
      </c>
      <c r="I146" s="49">
        <v>19</v>
      </c>
      <c r="J146" s="50">
        <v>41</v>
      </c>
    </row>
    <row r="147" spans="1:10" ht="15.75" customHeight="1">
      <c r="A147" s="235">
        <v>92</v>
      </c>
      <c r="B147" s="49">
        <v>29</v>
      </c>
      <c r="C147" s="49">
        <v>7</v>
      </c>
      <c r="D147" s="49">
        <v>22</v>
      </c>
      <c r="E147" s="49">
        <v>40</v>
      </c>
      <c r="F147" s="49">
        <v>13</v>
      </c>
      <c r="G147" s="338">
        <v>27</v>
      </c>
      <c r="H147" s="49">
        <v>42</v>
      </c>
      <c r="I147" s="49">
        <v>7</v>
      </c>
      <c r="J147" s="50">
        <v>35</v>
      </c>
    </row>
    <row r="148" spans="1:10" ht="15.75" customHeight="1">
      <c r="A148" s="235">
        <v>93</v>
      </c>
      <c r="B148" s="49">
        <v>31</v>
      </c>
      <c r="C148" s="49">
        <v>11</v>
      </c>
      <c r="D148" s="49">
        <v>20</v>
      </c>
      <c r="E148" s="49">
        <v>32</v>
      </c>
      <c r="F148" s="49">
        <v>9</v>
      </c>
      <c r="G148" s="338">
        <v>23</v>
      </c>
      <c r="H148" s="49">
        <v>34</v>
      </c>
      <c r="I148" s="49">
        <v>6</v>
      </c>
      <c r="J148" s="50">
        <v>28</v>
      </c>
    </row>
    <row r="149" spans="1:10" ht="15.75" customHeight="1">
      <c r="A149" s="236">
        <v>94</v>
      </c>
      <c r="B149" s="305">
        <v>25</v>
      </c>
      <c r="C149" s="305">
        <v>4</v>
      </c>
      <c r="D149" s="305">
        <v>21</v>
      </c>
      <c r="E149" s="305">
        <v>30</v>
      </c>
      <c r="F149" s="305">
        <v>10</v>
      </c>
      <c r="G149" s="340">
        <v>20</v>
      </c>
      <c r="H149" s="305">
        <v>26</v>
      </c>
      <c r="I149" s="305">
        <v>7</v>
      </c>
      <c r="J149" s="241">
        <v>19</v>
      </c>
    </row>
    <row r="150" spans="1:10" ht="15.75" customHeight="1">
      <c r="A150" s="276" t="s">
        <v>420</v>
      </c>
      <c r="B150" s="35">
        <v>39</v>
      </c>
      <c r="C150" s="35">
        <v>9</v>
      </c>
      <c r="D150" s="35">
        <v>30</v>
      </c>
      <c r="E150" s="35">
        <v>51</v>
      </c>
      <c r="F150" s="35">
        <v>7</v>
      </c>
      <c r="G150" s="244">
        <v>44</v>
      </c>
      <c r="H150" s="35">
        <f>SUM(H152:H156)</f>
        <v>85</v>
      </c>
      <c r="I150" s="35">
        <f>SUM(I152:I156)</f>
        <v>15</v>
      </c>
      <c r="J150" s="36">
        <f>SUM(J152:J156)</f>
        <v>70</v>
      </c>
    </row>
    <row r="151" spans="1:10" ht="7.5" customHeight="1">
      <c r="A151" s="235"/>
      <c r="B151" s="49"/>
      <c r="C151" s="49"/>
      <c r="D151" s="49"/>
      <c r="E151" s="49"/>
      <c r="F151" s="49"/>
      <c r="G151" s="338"/>
      <c r="H151" s="49"/>
      <c r="I151" s="49"/>
      <c r="J151" s="50"/>
    </row>
    <row r="152" spans="1:10" ht="15.75" customHeight="1">
      <c r="A152" s="235">
        <v>95</v>
      </c>
      <c r="B152" s="49">
        <v>15</v>
      </c>
      <c r="C152" s="49">
        <v>3</v>
      </c>
      <c r="D152" s="49">
        <v>12</v>
      </c>
      <c r="E152" s="49">
        <v>13</v>
      </c>
      <c r="F152" s="49">
        <v>2</v>
      </c>
      <c r="G152" s="338">
        <v>11</v>
      </c>
      <c r="H152" s="49">
        <v>37</v>
      </c>
      <c r="I152" s="49">
        <v>4</v>
      </c>
      <c r="J152" s="50">
        <v>33</v>
      </c>
    </row>
    <row r="153" spans="1:10" ht="15.75" customHeight="1">
      <c r="A153" s="235">
        <v>96</v>
      </c>
      <c r="B153" s="49">
        <v>10</v>
      </c>
      <c r="C153" s="49">
        <v>2</v>
      </c>
      <c r="D153" s="49">
        <v>8</v>
      </c>
      <c r="E153" s="49">
        <v>16</v>
      </c>
      <c r="F153" s="49">
        <v>3</v>
      </c>
      <c r="G153" s="338">
        <v>13</v>
      </c>
      <c r="H153" s="49">
        <v>16</v>
      </c>
      <c r="I153" s="49">
        <v>4</v>
      </c>
      <c r="J153" s="50">
        <v>12</v>
      </c>
    </row>
    <row r="154" spans="1:10" ht="15.75" customHeight="1">
      <c r="A154" s="235">
        <v>97</v>
      </c>
      <c r="B154" s="49">
        <v>7</v>
      </c>
      <c r="C154" s="49">
        <v>2</v>
      </c>
      <c r="D154" s="49">
        <v>5</v>
      </c>
      <c r="E154" s="49">
        <v>10</v>
      </c>
      <c r="F154" s="49">
        <v>2</v>
      </c>
      <c r="G154" s="338">
        <v>8</v>
      </c>
      <c r="H154" s="49">
        <v>12</v>
      </c>
      <c r="I154" s="49">
        <v>5</v>
      </c>
      <c r="J154" s="50">
        <v>7</v>
      </c>
    </row>
    <row r="155" spans="1:10" ht="15.75" customHeight="1">
      <c r="A155" s="235">
        <v>98</v>
      </c>
      <c r="B155" s="49">
        <v>5</v>
      </c>
      <c r="C155" s="49">
        <v>1</v>
      </c>
      <c r="D155" s="49">
        <v>4</v>
      </c>
      <c r="E155" s="49">
        <v>6</v>
      </c>
      <c r="F155" s="134" t="s">
        <v>626</v>
      </c>
      <c r="G155" s="338">
        <v>6</v>
      </c>
      <c r="H155" s="49">
        <v>10</v>
      </c>
      <c r="I155" s="134" t="s">
        <v>627</v>
      </c>
      <c r="J155" s="50">
        <v>10</v>
      </c>
    </row>
    <row r="156" spans="1:10" ht="15.75" customHeight="1">
      <c r="A156" s="236">
        <v>99</v>
      </c>
      <c r="B156" s="305">
        <v>2</v>
      </c>
      <c r="C156" s="305">
        <v>1</v>
      </c>
      <c r="D156" s="305">
        <v>1</v>
      </c>
      <c r="E156" s="305">
        <v>6</v>
      </c>
      <c r="F156" s="135" t="s">
        <v>626</v>
      </c>
      <c r="G156" s="340">
        <v>6</v>
      </c>
      <c r="H156" s="305">
        <v>10</v>
      </c>
      <c r="I156" s="305">
        <v>2</v>
      </c>
      <c r="J156" s="241">
        <v>8</v>
      </c>
    </row>
    <row r="157" spans="1:10" ht="15.75" customHeight="1">
      <c r="A157" s="105" t="s">
        <v>134</v>
      </c>
      <c r="B157" s="307">
        <v>7</v>
      </c>
      <c r="C157" s="307">
        <v>2</v>
      </c>
      <c r="D157" s="307">
        <v>5</v>
      </c>
      <c r="E157" s="307">
        <v>11</v>
      </c>
      <c r="F157" s="307">
        <v>2</v>
      </c>
      <c r="G157" s="336">
        <v>9</v>
      </c>
      <c r="H157" s="307">
        <v>14</v>
      </c>
      <c r="I157" s="307">
        <v>1</v>
      </c>
      <c r="J157" s="239">
        <v>13</v>
      </c>
    </row>
    <row r="158" spans="1:10" ht="15.75" customHeight="1" thickBot="1">
      <c r="A158" s="275" t="s">
        <v>135</v>
      </c>
      <c r="B158" s="308">
        <v>1</v>
      </c>
      <c r="C158" s="308">
        <v>1</v>
      </c>
      <c r="D158" s="308" t="s">
        <v>625</v>
      </c>
      <c r="E158" s="308">
        <v>2</v>
      </c>
      <c r="F158" s="308">
        <v>2</v>
      </c>
      <c r="G158" s="343" t="s">
        <v>626</v>
      </c>
      <c r="H158" s="308">
        <v>13</v>
      </c>
      <c r="I158" s="308">
        <v>10</v>
      </c>
      <c r="J158" s="240">
        <v>3</v>
      </c>
    </row>
  </sheetData>
  <mergeCells count="14">
    <mergeCell ref="E3:G3"/>
    <mergeCell ref="A1:E1"/>
    <mergeCell ref="H3:J3"/>
    <mergeCell ref="H58:J58"/>
    <mergeCell ref="H112:J112"/>
    <mergeCell ref="A112:A113"/>
    <mergeCell ref="B112:D112"/>
    <mergeCell ref="E112:G112"/>
    <mergeCell ref="A3:A4"/>
    <mergeCell ref="A58:A59"/>
    <mergeCell ref="A5:A6"/>
    <mergeCell ref="B58:D58"/>
    <mergeCell ref="E58:G58"/>
    <mergeCell ref="B3:D3"/>
  </mergeCells>
  <phoneticPr fontId="4"/>
  <pageMargins left="0.78740157480314965" right="0.78740157480314965" top="0.78740157480314965" bottom="0.39370078740157483" header="0.51181102362204722" footer="0.31496062992125984"/>
  <pageSetup paperSize="9" firstPageNumber="25" orientation="portrait" useFirstPageNumber="1" r:id="rId1"/>
  <headerFooter alignWithMargins="0">
    <oddFooter>&amp;C&amp;"ＭＳ 明朝,標準"- &amp;P -</oddFooter>
  </headerFooter>
  <rowBreaks count="2" manualBreakCount="2">
    <brk id="56" max="9" man="1"/>
    <brk id="10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view="pageBreakPreview" topLeftCell="A49" zoomScaleNormal="100" zoomScaleSheetLayoutView="100" workbookViewId="0">
      <selection activeCell="C5" sqref="C5"/>
    </sheetView>
  </sheetViews>
  <sheetFormatPr defaultRowHeight="13.5"/>
  <cols>
    <col min="1" max="6" width="13.25" style="348" customWidth="1"/>
    <col min="7" max="11" width="7.5" style="348" customWidth="1"/>
    <col min="12" max="16384" width="9" style="348"/>
  </cols>
  <sheetData>
    <row r="1" spans="1:11" s="357" customFormat="1" ht="22.5" customHeight="1">
      <c r="A1" s="581" t="s">
        <v>489</v>
      </c>
      <c r="B1" s="581"/>
      <c r="C1" s="581"/>
      <c r="D1" s="581"/>
      <c r="E1" s="141"/>
      <c r="F1" s="141"/>
    </row>
    <row r="2" spans="1:11" s="357" customFormat="1" ht="22.5" customHeight="1" thickBot="1">
      <c r="A2" s="582" t="s">
        <v>490</v>
      </c>
      <c r="B2" s="582"/>
      <c r="C2" s="313"/>
      <c r="D2" s="583" t="s">
        <v>925</v>
      </c>
      <c r="E2" s="583"/>
      <c r="F2" s="583"/>
    </row>
    <row r="3" spans="1:11" s="383" customFormat="1" ht="22.5" customHeight="1">
      <c r="A3" s="142" t="s">
        <v>335</v>
      </c>
      <c r="B3" s="143" t="s">
        <v>136</v>
      </c>
      <c r="C3" s="143" t="s">
        <v>137</v>
      </c>
      <c r="D3" s="143" t="s">
        <v>491</v>
      </c>
      <c r="E3" s="143" t="s">
        <v>138</v>
      </c>
      <c r="F3" s="144" t="s">
        <v>139</v>
      </c>
    </row>
    <row r="4" spans="1:11" s="357" customFormat="1" ht="7.5" customHeight="1">
      <c r="A4" s="145"/>
      <c r="B4" s="146" t="s">
        <v>628</v>
      </c>
      <c r="C4" s="146" t="s">
        <v>628</v>
      </c>
      <c r="D4" s="146" t="s">
        <v>628</v>
      </c>
      <c r="E4" s="146" t="s">
        <v>628</v>
      </c>
      <c r="F4" s="147" t="s">
        <v>628</v>
      </c>
    </row>
    <row r="5" spans="1:11" s="357" customFormat="1" ht="33" customHeight="1">
      <c r="A5" s="148" t="s">
        <v>385</v>
      </c>
      <c r="B5" s="138">
        <f>B36+B67</f>
        <v>17920</v>
      </c>
      <c r="C5" s="138">
        <f t="shared" ref="C5:F5" si="0">C36+C67</f>
        <v>4241</v>
      </c>
      <c r="D5" s="138">
        <f>D36+D67</f>
        <v>10852</v>
      </c>
      <c r="E5" s="138">
        <f t="shared" si="0"/>
        <v>1108</v>
      </c>
      <c r="F5" s="140">
        <f t="shared" si="0"/>
        <v>1719</v>
      </c>
      <c r="G5" s="355"/>
      <c r="H5" s="355"/>
      <c r="I5" s="355"/>
      <c r="J5" s="355"/>
      <c r="K5" s="355"/>
    </row>
    <row r="6" spans="1:11" s="357" customFormat="1" ht="33" customHeight="1">
      <c r="A6" s="277" t="s">
        <v>494</v>
      </c>
      <c r="B6" s="138">
        <f>B37+B68</f>
        <v>860</v>
      </c>
      <c r="C6" s="138">
        <f t="shared" ref="C6:D6" si="1">C37+C68</f>
        <v>857</v>
      </c>
      <c r="D6" s="138">
        <f t="shared" si="1"/>
        <v>3</v>
      </c>
      <c r="E6" s="246" t="str">
        <f>E37</f>
        <v>－</v>
      </c>
      <c r="F6" s="247" t="str">
        <f>F37</f>
        <v>－</v>
      </c>
      <c r="G6" s="355"/>
      <c r="H6" s="355"/>
      <c r="I6" s="355"/>
      <c r="J6" s="355"/>
      <c r="K6" s="355"/>
    </row>
    <row r="7" spans="1:11" s="357" customFormat="1" ht="33" customHeight="1">
      <c r="A7" s="277" t="s">
        <v>386</v>
      </c>
      <c r="B7" s="138">
        <f t="shared" ref="B7:E7" si="2">B38+B69</f>
        <v>608</v>
      </c>
      <c r="C7" s="138">
        <f t="shared" si="2"/>
        <v>552</v>
      </c>
      <c r="D7" s="138">
        <f t="shared" si="2"/>
        <v>51</v>
      </c>
      <c r="E7" s="138">
        <f t="shared" si="2"/>
        <v>5</v>
      </c>
      <c r="F7" s="247" t="str">
        <f t="shared" ref="F7:F9" si="3">F38</f>
        <v>－</v>
      </c>
      <c r="G7" s="355"/>
      <c r="H7" s="355"/>
      <c r="I7" s="355"/>
      <c r="J7" s="355"/>
      <c r="K7" s="355"/>
    </row>
    <row r="8" spans="1:11" s="357" customFormat="1" ht="33" customHeight="1">
      <c r="A8" s="277" t="s">
        <v>387</v>
      </c>
      <c r="B8" s="138">
        <f t="shared" ref="B8:E8" si="4">B39+B70</f>
        <v>887</v>
      </c>
      <c r="C8" s="138">
        <f t="shared" si="4"/>
        <v>535</v>
      </c>
      <c r="D8" s="138">
        <f t="shared" si="4"/>
        <v>324</v>
      </c>
      <c r="E8" s="138">
        <f t="shared" si="4"/>
        <v>28</v>
      </c>
      <c r="F8" s="247" t="str">
        <f t="shared" si="3"/>
        <v>－</v>
      </c>
      <c r="G8" s="355"/>
      <c r="H8" s="355"/>
      <c r="I8" s="355"/>
      <c r="J8" s="355"/>
      <c r="K8" s="355"/>
    </row>
    <row r="9" spans="1:11" s="357" customFormat="1" ht="33" customHeight="1">
      <c r="A9" s="277" t="s">
        <v>388</v>
      </c>
      <c r="B9" s="138">
        <f t="shared" ref="B9:E9" si="5">B40+B71</f>
        <v>1055</v>
      </c>
      <c r="C9" s="138">
        <f t="shared" si="5"/>
        <v>371</v>
      </c>
      <c r="D9" s="138">
        <f t="shared" si="5"/>
        <v>633</v>
      </c>
      <c r="E9" s="138">
        <f t="shared" si="5"/>
        <v>51</v>
      </c>
      <c r="F9" s="247" t="str">
        <f t="shared" si="3"/>
        <v>－</v>
      </c>
      <c r="G9" s="355"/>
      <c r="H9" s="355"/>
      <c r="I9" s="355"/>
      <c r="J9" s="355"/>
      <c r="K9" s="355"/>
    </row>
    <row r="10" spans="1:11" s="357" customFormat="1" ht="33" customHeight="1">
      <c r="A10" s="277" t="s">
        <v>389</v>
      </c>
      <c r="B10" s="138">
        <f t="shared" ref="B10:E10" si="6">B41+B72</f>
        <v>1138</v>
      </c>
      <c r="C10" s="138">
        <f t="shared" si="6"/>
        <v>355</v>
      </c>
      <c r="D10" s="138">
        <f t="shared" si="6"/>
        <v>707</v>
      </c>
      <c r="E10" s="138">
        <f t="shared" si="6"/>
        <v>75</v>
      </c>
      <c r="F10" s="140">
        <v>1</v>
      </c>
      <c r="G10" s="355"/>
      <c r="H10" s="355"/>
      <c r="I10" s="355"/>
      <c r="J10" s="355"/>
      <c r="K10" s="355"/>
    </row>
    <row r="11" spans="1:11" s="357" customFormat="1" ht="33" customHeight="1">
      <c r="A11" s="277" t="s">
        <v>390</v>
      </c>
      <c r="B11" s="138">
        <f t="shared" ref="B11:F11" si="7">B42+B73</f>
        <v>1247</v>
      </c>
      <c r="C11" s="138">
        <f t="shared" si="7"/>
        <v>313</v>
      </c>
      <c r="D11" s="138">
        <f t="shared" si="7"/>
        <v>799</v>
      </c>
      <c r="E11" s="138">
        <f t="shared" si="7"/>
        <v>126</v>
      </c>
      <c r="F11" s="140">
        <f t="shared" si="7"/>
        <v>9</v>
      </c>
      <c r="G11" s="355"/>
      <c r="H11" s="355"/>
      <c r="I11" s="355"/>
      <c r="J11" s="355"/>
      <c r="K11" s="355"/>
    </row>
    <row r="12" spans="1:11" s="357" customFormat="1" ht="33" customHeight="1">
      <c r="A12" s="277" t="s">
        <v>391</v>
      </c>
      <c r="B12" s="138">
        <f t="shared" ref="B12:F12" si="8">B43+B74</f>
        <v>1224</v>
      </c>
      <c r="C12" s="138">
        <f t="shared" si="8"/>
        <v>275</v>
      </c>
      <c r="D12" s="138">
        <f t="shared" si="8"/>
        <v>809</v>
      </c>
      <c r="E12" s="138">
        <f t="shared" si="8"/>
        <v>125</v>
      </c>
      <c r="F12" s="140">
        <f t="shared" si="8"/>
        <v>15</v>
      </c>
      <c r="G12" s="355"/>
      <c r="H12" s="355"/>
      <c r="I12" s="355"/>
      <c r="J12" s="355"/>
      <c r="K12" s="355"/>
    </row>
    <row r="13" spans="1:11" s="357" customFormat="1" ht="33" customHeight="1">
      <c r="A13" s="277" t="s">
        <v>392</v>
      </c>
      <c r="B13" s="138">
        <f t="shared" ref="B13:F13" si="9">B44+B75</f>
        <v>1422</v>
      </c>
      <c r="C13" s="138">
        <f t="shared" si="9"/>
        <v>209</v>
      </c>
      <c r="D13" s="138">
        <f t="shared" si="9"/>
        <v>1040</v>
      </c>
      <c r="E13" s="138">
        <f t="shared" si="9"/>
        <v>148</v>
      </c>
      <c r="F13" s="140">
        <f t="shared" si="9"/>
        <v>25</v>
      </c>
      <c r="G13" s="355"/>
      <c r="H13" s="355"/>
      <c r="I13" s="355"/>
      <c r="J13" s="355"/>
      <c r="K13" s="355"/>
    </row>
    <row r="14" spans="1:11" s="357" customFormat="1" ht="33" customHeight="1">
      <c r="A14" s="277" t="s">
        <v>393</v>
      </c>
      <c r="B14" s="138">
        <f t="shared" ref="B14:F14" si="10">B45+B76</f>
        <v>1377</v>
      </c>
      <c r="C14" s="138">
        <f t="shared" si="10"/>
        <v>169</v>
      </c>
      <c r="D14" s="138">
        <f t="shared" si="10"/>
        <v>1010</v>
      </c>
      <c r="E14" s="138">
        <f t="shared" si="10"/>
        <v>145</v>
      </c>
      <c r="F14" s="140">
        <f t="shared" si="10"/>
        <v>53</v>
      </c>
      <c r="G14" s="355"/>
      <c r="H14" s="355"/>
      <c r="I14" s="355"/>
      <c r="J14" s="355"/>
      <c r="K14" s="355"/>
    </row>
    <row r="15" spans="1:11" s="357" customFormat="1" ht="33" customHeight="1">
      <c r="A15" s="277" t="s">
        <v>394</v>
      </c>
      <c r="B15" s="138">
        <f t="shared" ref="B15:F15" si="11">B46+B77</f>
        <v>1556</v>
      </c>
      <c r="C15" s="138">
        <f t="shared" si="11"/>
        <v>120</v>
      </c>
      <c r="D15" s="138">
        <f t="shared" si="11"/>
        <v>1195</v>
      </c>
      <c r="E15" s="138">
        <f t="shared" si="11"/>
        <v>138</v>
      </c>
      <c r="F15" s="140">
        <f t="shared" si="11"/>
        <v>103</v>
      </c>
      <c r="G15" s="355"/>
      <c r="H15" s="355"/>
      <c r="I15" s="355"/>
      <c r="J15" s="355"/>
      <c r="K15" s="355"/>
    </row>
    <row r="16" spans="1:11" s="357" customFormat="1" ht="33" customHeight="1">
      <c r="A16" s="277" t="s">
        <v>395</v>
      </c>
      <c r="B16" s="138">
        <f t="shared" ref="B16:F16" si="12">B47+B78</f>
        <v>1793</v>
      </c>
      <c r="C16" s="138">
        <f t="shared" si="12"/>
        <v>90</v>
      </c>
      <c r="D16" s="138">
        <f t="shared" si="12"/>
        <v>1394</v>
      </c>
      <c r="E16" s="138">
        <f t="shared" si="12"/>
        <v>128</v>
      </c>
      <c r="F16" s="140">
        <f t="shared" si="12"/>
        <v>181</v>
      </c>
      <c r="G16" s="355"/>
      <c r="H16" s="355"/>
      <c r="I16" s="355"/>
      <c r="J16" s="355"/>
      <c r="K16" s="355"/>
    </row>
    <row r="17" spans="1:11" s="357" customFormat="1" ht="33" customHeight="1">
      <c r="A17" s="277" t="s">
        <v>396</v>
      </c>
      <c r="B17" s="138">
        <f t="shared" ref="B17:F17" si="13">B48+B79</f>
        <v>1328</v>
      </c>
      <c r="C17" s="138">
        <f t="shared" si="13"/>
        <v>49</v>
      </c>
      <c r="D17" s="138">
        <f t="shared" si="13"/>
        <v>1018</v>
      </c>
      <c r="E17" s="138">
        <f t="shared" si="13"/>
        <v>70</v>
      </c>
      <c r="F17" s="140">
        <f t="shared" si="13"/>
        <v>191</v>
      </c>
      <c r="G17" s="355"/>
      <c r="H17" s="355"/>
      <c r="I17" s="355"/>
      <c r="J17" s="355"/>
      <c r="K17" s="355"/>
    </row>
    <row r="18" spans="1:11" s="357" customFormat="1" ht="33" customHeight="1">
      <c r="A18" s="277" t="s">
        <v>397</v>
      </c>
      <c r="B18" s="138">
        <f t="shared" ref="B18:F18" si="14">B49+B80</f>
        <v>1319</v>
      </c>
      <c r="C18" s="138">
        <f t="shared" si="14"/>
        <v>54</v>
      </c>
      <c r="D18" s="138">
        <f t="shared" si="14"/>
        <v>912</v>
      </c>
      <c r="E18" s="138">
        <f t="shared" si="14"/>
        <v>31</v>
      </c>
      <c r="F18" s="140">
        <f t="shared" si="14"/>
        <v>322</v>
      </c>
      <c r="G18" s="355"/>
      <c r="H18" s="355"/>
      <c r="I18" s="355"/>
      <c r="J18" s="355"/>
      <c r="K18" s="355"/>
    </row>
    <row r="19" spans="1:11" s="357" customFormat="1" ht="33" customHeight="1">
      <c r="A19" s="277" t="s">
        <v>398</v>
      </c>
      <c r="B19" s="138">
        <f t="shared" ref="B19:F19" si="15">B50+B81</f>
        <v>1098</v>
      </c>
      <c r="C19" s="138">
        <f t="shared" si="15"/>
        <v>78</v>
      </c>
      <c r="D19" s="138">
        <f t="shared" si="15"/>
        <v>645</v>
      </c>
      <c r="E19" s="138">
        <f t="shared" si="15"/>
        <v>22</v>
      </c>
      <c r="F19" s="140">
        <f t="shared" si="15"/>
        <v>353</v>
      </c>
      <c r="G19" s="355"/>
      <c r="H19" s="355"/>
      <c r="I19" s="355"/>
      <c r="J19" s="355"/>
      <c r="K19" s="355"/>
    </row>
    <row r="20" spans="1:11" s="357" customFormat="1" ht="33" customHeight="1">
      <c r="A20" s="408" t="s">
        <v>495</v>
      </c>
      <c r="B20" s="410">
        <v>995</v>
      </c>
      <c r="C20" s="410">
        <v>201</v>
      </c>
      <c r="D20" s="410">
        <v>312</v>
      </c>
      <c r="E20" s="410">
        <v>16</v>
      </c>
      <c r="F20" s="239">
        <v>466</v>
      </c>
      <c r="G20" s="355"/>
      <c r="H20" s="355"/>
      <c r="I20" s="355"/>
      <c r="J20" s="355"/>
      <c r="K20" s="355"/>
    </row>
    <row r="21" spans="1:11" s="357" customFormat="1" ht="33" customHeight="1" thickBot="1">
      <c r="A21" s="409" t="s">
        <v>1049</v>
      </c>
      <c r="B21" s="411">
        <v>13</v>
      </c>
      <c r="C21" s="411">
        <v>13</v>
      </c>
      <c r="D21" s="411">
        <v>0.11</v>
      </c>
      <c r="E21" s="411">
        <v>0.1</v>
      </c>
      <c r="F21" s="240">
        <v>0.1</v>
      </c>
      <c r="G21" s="355"/>
      <c r="H21" s="355"/>
      <c r="I21" s="355"/>
      <c r="J21" s="355"/>
      <c r="K21" s="355"/>
    </row>
    <row r="22" spans="1:11" ht="18" customHeight="1">
      <c r="A22" s="229" t="s">
        <v>1050</v>
      </c>
      <c r="B22" s="384"/>
      <c r="C22" s="384"/>
      <c r="D22" s="384"/>
      <c r="E22" s="384"/>
      <c r="F22" s="342" t="s">
        <v>1024</v>
      </c>
    </row>
    <row r="23" spans="1:11">
      <c r="B23" s="349"/>
      <c r="C23" s="349"/>
      <c r="D23" s="349"/>
      <c r="E23" s="349"/>
      <c r="F23" s="349"/>
    </row>
    <row r="24" spans="1:11">
      <c r="B24" s="349"/>
      <c r="C24" s="349"/>
      <c r="D24" s="349"/>
      <c r="E24" s="349"/>
      <c r="F24" s="349"/>
    </row>
    <row r="32" spans="1:11" ht="22.5" customHeight="1"/>
    <row r="33" spans="1:8" ht="22.5" customHeight="1" thickBot="1">
      <c r="A33" s="584" t="s">
        <v>492</v>
      </c>
      <c r="B33" s="584"/>
      <c r="C33" s="314"/>
      <c r="D33" s="425" t="s">
        <v>926</v>
      </c>
      <c r="E33" s="425"/>
      <c r="F33" s="425"/>
    </row>
    <row r="34" spans="1:8" s="385" customFormat="1" ht="22.5" customHeight="1">
      <c r="A34" s="283" t="s">
        <v>334</v>
      </c>
      <c r="B34" s="271" t="s">
        <v>136</v>
      </c>
      <c r="C34" s="271" t="s">
        <v>137</v>
      </c>
      <c r="D34" s="271" t="s">
        <v>491</v>
      </c>
      <c r="E34" s="271" t="s">
        <v>138</v>
      </c>
      <c r="F34" s="299" t="s">
        <v>139</v>
      </c>
    </row>
    <row r="35" spans="1:8" ht="7.5" customHeight="1">
      <c r="A35" s="329"/>
      <c r="B35" s="303" t="s">
        <v>628</v>
      </c>
      <c r="C35" s="303" t="s">
        <v>628</v>
      </c>
      <c r="D35" s="303" t="s">
        <v>628</v>
      </c>
      <c r="E35" s="303" t="s">
        <v>628</v>
      </c>
      <c r="F35" s="306" t="s">
        <v>628</v>
      </c>
    </row>
    <row r="36" spans="1:8" ht="33" customHeight="1">
      <c r="A36" s="236" t="s">
        <v>385</v>
      </c>
      <c r="B36" s="305">
        <v>8535</v>
      </c>
      <c r="C36" s="305">
        <v>2441</v>
      </c>
      <c r="D36" s="305">
        <v>5401</v>
      </c>
      <c r="E36" s="305">
        <v>390</v>
      </c>
      <c r="F36" s="241">
        <v>303</v>
      </c>
      <c r="G36" s="349"/>
      <c r="H36" s="349"/>
    </row>
    <row r="37" spans="1:8" ht="33" customHeight="1">
      <c r="A37" s="274" t="s">
        <v>494</v>
      </c>
      <c r="B37" s="307">
        <v>442</v>
      </c>
      <c r="C37" s="307">
        <v>440</v>
      </c>
      <c r="D37" s="307">
        <v>2</v>
      </c>
      <c r="E37" s="151" t="s">
        <v>629</v>
      </c>
      <c r="F37" s="152" t="s">
        <v>630</v>
      </c>
      <c r="G37" s="349"/>
      <c r="H37" s="349"/>
    </row>
    <row r="38" spans="1:8" ht="33" customHeight="1">
      <c r="A38" s="274" t="s">
        <v>386</v>
      </c>
      <c r="B38" s="307">
        <v>348</v>
      </c>
      <c r="C38" s="307">
        <v>329</v>
      </c>
      <c r="D38" s="307">
        <v>17</v>
      </c>
      <c r="E38" s="307">
        <v>2</v>
      </c>
      <c r="F38" s="152" t="s">
        <v>630</v>
      </c>
      <c r="G38" s="349"/>
      <c r="H38" s="349"/>
    </row>
    <row r="39" spans="1:8" ht="33" customHeight="1">
      <c r="A39" s="274" t="s">
        <v>387</v>
      </c>
      <c r="B39" s="307">
        <v>496</v>
      </c>
      <c r="C39" s="307">
        <v>349</v>
      </c>
      <c r="D39" s="307">
        <v>139</v>
      </c>
      <c r="E39" s="307">
        <v>8</v>
      </c>
      <c r="F39" s="152" t="s">
        <v>630</v>
      </c>
      <c r="G39" s="349"/>
      <c r="H39" s="349"/>
    </row>
    <row r="40" spans="1:8" ht="33" customHeight="1">
      <c r="A40" s="274" t="s">
        <v>388</v>
      </c>
      <c r="B40" s="307">
        <v>527</v>
      </c>
      <c r="C40" s="307">
        <v>237</v>
      </c>
      <c r="D40" s="307">
        <v>277</v>
      </c>
      <c r="E40" s="307">
        <v>13</v>
      </c>
      <c r="F40" s="152" t="s">
        <v>630</v>
      </c>
      <c r="G40" s="349"/>
      <c r="H40" s="349"/>
    </row>
    <row r="41" spans="1:8" ht="33" customHeight="1">
      <c r="A41" s="274" t="s">
        <v>389</v>
      </c>
      <c r="B41" s="307">
        <v>591</v>
      </c>
      <c r="C41" s="307">
        <v>227</v>
      </c>
      <c r="D41" s="307">
        <v>342</v>
      </c>
      <c r="E41" s="307">
        <v>22</v>
      </c>
      <c r="F41" s="152" t="s">
        <v>630</v>
      </c>
      <c r="G41" s="349"/>
      <c r="H41" s="349"/>
    </row>
    <row r="42" spans="1:8" ht="33" customHeight="1">
      <c r="A42" s="274" t="s">
        <v>390</v>
      </c>
      <c r="B42" s="307">
        <v>626</v>
      </c>
      <c r="C42" s="307">
        <v>196</v>
      </c>
      <c r="D42" s="307">
        <v>388</v>
      </c>
      <c r="E42" s="307">
        <v>40</v>
      </c>
      <c r="F42" s="239">
        <v>2</v>
      </c>
      <c r="G42" s="349"/>
      <c r="H42" s="349"/>
    </row>
    <row r="43" spans="1:8" ht="33" customHeight="1">
      <c r="A43" s="274" t="s">
        <v>391</v>
      </c>
      <c r="B43" s="307">
        <v>601</v>
      </c>
      <c r="C43" s="307">
        <v>166</v>
      </c>
      <c r="D43" s="307">
        <v>388</v>
      </c>
      <c r="E43" s="307">
        <v>44</v>
      </c>
      <c r="F43" s="239">
        <v>3</v>
      </c>
      <c r="G43" s="349"/>
      <c r="H43" s="349"/>
    </row>
    <row r="44" spans="1:8" ht="33" customHeight="1">
      <c r="A44" s="274" t="s">
        <v>392</v>
      </c>
      <c r="B44" s="307">
        <v>686</v>
      </c>
      <c r="C44" s="307">
        <v>137</v>
      </c>
      <c r="D44" s="307">
        <v>485</v>
      </c>
      <c r="E44" s="307">
        <v>56</v>
      </c>
      <c r="F44" s="239">
        <v>8</v>
      </c>
      <c r="G44" s="349"/>
      <c r="H44" s="349"/>
    </row>
    <row r="45" spans="1:8" ht="33" customHeight="1">
      <c r="A45" s="274" t="s">
        <v>393</v>
      </c>
      <c r="B45" s="307">
        <v>687</v>
      </c>
      <c r="C45" s="307">
        <v>119</v>
      </c>
      <c r="D45" s="307">
        <v>500</v>
      </c>
      <c r="E45" s="307">
        <v>55</v>
      </c>
      <c r="F45" s="239">
        <v>13</v>
      </c>
      <c r="G45" s="349"/>
      <c r="H45" s="349"/>
    </row>
    <row r="46" spans="1:8" ht="33" customHeight="1">
      <c r="A46" s="274" t="s">
        <v>399</v>
      </c>
      <c r="B46" s="307">
        <v>746</v>
      </c>
      <c r="C46" s="307">
        <v>81</v>
      </c>
      <c r="D46" s="307">
        <v>578</v>
      </c>
      <c r="E46" s="307">
        <v>63</v>
      </c>
      <c r="F46" s="239">
        <v>24</v>
      </c>
      <c r="G46" s="349"/>
      <c r="H46" s="349"/>
    </row>
    <row r="47" spans="1:8" ht="33" customHeight="1">
      <c r="A47" s="274" t="s">
        <v>395</v>
      </c>
      <c r="B47" s="307">
        <v>844</v>
      </c>
      <c r="C47" s="307">
        <v>44</v>
      </c>
      <c r="D47" s="307">
        <v>712</v>
      </c>
      <c r="E47" s="307">
        <v>39</v>
      </c>
      <c r="F47" s="239">
        <v>49</v>
      </c>
      <c r="G47" s="349"/>
      <c r="H47" s="349"/>
    </row>
    <row r="48" spans="1:8" ht="33" customHeight="1">
      <c r="A48" s="274" t="s">
        <v>396</v>
      </c>
      <c r="B48" s="307">
        <v>581</v>
      </c>
      <c r="C48" s="307">
        <v>24</v>
      </c>
      <c r="D48" s="307">
        <v>492</v>
      </c>
      <c r="E48" s="307">
        <v>28</v>
      </c>
      <c r="F48" s="239">
        <v>37</v>
      </c>
      <c r="G48" s="349"/>
      <c r="H48" s="349"/>
    </row>
    <row r="49" spans="1:8" ht="33" customHeight="1">
      <c r="A49" s="274" t="s">
        <v>397</v>
      </c>
      <c r="B49" s="307">
        <v>561</v>
      </c>
      <c r="C49" s="307">
        <v>21</v>
      </c>
      <c r="D49" s="307">
        <v>480</v>
      </c>
      <c r="E49" s="307">
        <v>10</v>
      </c>
      <c r="F49" s="239">
        <v>50</v>
      </c>
      <c r="G49" s="349"/>
      <c r="H49" s="349"/>
    </row>
    <row r="50" spans="1:8" ht="33" customHeight="1">
      <c r="A50" s="274" t="s">
        <v>398</v>
      </c>
      <c r="B50" s="307">
        <v>485</v>
      </c>
      <c r="C50" s="307">
        <v>28</v>
      </c>
      <c r="D50" s="307">
        <v>391</v>
      </c>
      <c r="E50" s="307">
        <v>8</v>
      </c>
      <c r="F50" s="239">
        <v>58</v>
      </c>
      <c r="G50" s="349"/>
      <c r="H50" s="349"/>
    </row>
    <row r="51" spans="1:8" ht="33" customHeight="1">
      <c r="A51" s="408" t="s">
        <v>495</v>
      </c>
      <c r="B51" s="410">
        <v>304</v>
      </c>
      <c r="C51" s="410">
        <v>33</v>
      </c>
      <c r="D51" s="410">
        <v>210</v>
      </c>
      <c r="E51" s="410">
        <v>2</v>
      </c>
      <c r="F51" s="239">
        <v>59</v>
      </c>
      <c r="G51" s="349"/>
      <c r="H51" s="349"/>
    </row>
    <row r="52" spans="1:8" ht="33" customHeight="1" thickBot="1">
      <c r="A52" s="409" t="s">
        <v>1049</v>
      </c>
      <c r="B52" s="411">
        <v>10</v>
      </c>
      <c r="C52" s="411">
        <v>10</v>
      </c>
      <c r="D52" s="411">
        <v>0.11</v>
      </c>
      <c r="E52" s="411">
        <v>0.1</v>
      </c>
      <c r="F52" s="240">
        <v>0.1</v>
      </c>
      <c r="G52" s="349"/>
      <c r="H52" s="349"/>
    </row>
    <row r="53" spans="1:8" ht="18" customHeight="1">
      <c r="A53" s="579" t="s">
        <v>1048</v>
      </c>
      <c r="B53" s="580"/>
      <c r="C53" s="580"/>
      <c r="D53" s="580"/>
      <c r="E53" s="580"/>
      <c r="F53" s="580"/>
    </row>
    <row r="54" spans="1:8">
      <c r="B54" s="386"/>
      <c r="C54" s="386"/>
      <c r="D54" s="386"/>
      <c r="E54" s="386">
        <f t="shared" ref="E54:F54" si="16">SUM(E37:E52)</f>
        <v>390.1</v>
      </c>
      <c r="F54" s="386">
        <f t="shared" si="16"/>
        <v>303.10000000000002</v>
      </c>
    </row>
    <row r="55" spans="1:8">
      <c r="B55" s="349"/>
      <c r="C55" s="349"/>
      <c r="D55" s="349"/>
      <c r="E55" s="349"/>
      <c r="F55" s="349"/>
    </row>
    <row r="63" spans="1:8" ht="22.5" customHeight="1"/>
    <row r="64" spans="1:8" ht="22.5" customHeight="1" thickBot="1">
      <c r="A64" s="584" t="s">
        <v>493</v>
      </c>
      <c r="B64" s="584"/>
      <c r="C64" s="314"/>
      <c r="D64" s="425" t="s">
        <v>926</v>
      </c>
      <c r="E64" s="425"/>
      <c r="F64" s="425"/>
    </row>
    <row r="65" spans="1:8" s="385" customFormat="1" ht="22.5" customHeight="1">
      <c r="A65" s="283" t="s">
        <v>336</v>
      </c>
      <c r="B65" s="271" t="s">
        <v>136</v>
      </c>
      <c r="C65" s="271" t="s">
        <v>137</v>
      </c>
      <c r="D65" s="271" t="s">
        <v>491</v>
      </c>
      <c r="E65" s="271" t="s">
        <v>138</v>
      </c>
      <c r="F65" s="299" t="s">
        <v>139</v>
      </c>
    </row>
    <row r="66" spans="1:8" ht="7.5" customHeight="1">
      <c r="A66" s="329"/>
      <c r="B66" s="303" t="s">
        <v>628</v>
      </c>
      <c r="C66" s="303" t="s">
        <v>628</v>
      </c>
      <c r="D66" s="303" t="s">
        <v>628</v>
      </c>
      <c r="E66" s="303" t="s">
        <v>628</v>
      </c>
      <c r="F66" s="306" t="s">
        <v>628</v>
      </c>
    </row>
    <row r="67" spans="1:8" ht="33" customHeight="1">
      <c r="A67" s="236" t="s">
        <v>385</v>
      </c>
      <c r="B67" s="305">
        <v>9385</v>
      </c>
      <c r="C67" s="305">
        <v>1800</v>
      </c>
      <c r="D67" s="305">
        <v>5451</v>
      </c>
      <c r="E67" s="305">
        <v>718</v>
      </c>
      <c r="F67" s="241">
        <v>1416</v>
      </c>
      <c r="G67" s="349"/>
      <c r="H67" s="349"/>
    </row>
    <row r="68" spans="1:8" ht="33" customHeight="1">
      <c r="A68" s="274" t="s">
        <v>494</v>
      </c>
      <c r="B68" s="307">
        <v>418</v>
      </c>
      <c r="C68" s="307">
        <v>417</v>
      </c>
      <c r="D68" s="307">
        <v>1</v>
      </c>
      <c r="E68" s="151" t="s">
        <v>629</v>
      </c>
      <c r="F68" s="152" t="s">
        <v>630</v>
      </c>
      <c r="G68" s="349"/>
      <c r="H68" s="349"/>
    </row>
    <row r="69" spans="1:8" ht="33" customHeight="1">
      <c r="A69" s="274" t="s">
        <v>386</v>
      </c>
      <c r="B69" s="307">
        <v>260</v>
      </c>
      <c r="C69" s="307">
        <v>223</v>
      </c>
      <c r="D69" s="307">
        <v>34</v>
      </c>
      <c r="E69" s="307">
        <v>3</v>
      </c>
      <c r="F69" s="152" t="s">
        <v>630</v>
      </c>
      <c r="G69" s="349"/>
      <c r="H69" s="349"/>
    </row>
    <row r="70" spans="1:8" ht="33" customHeight="1">
      <c r="A70" s="274" t="s">
        <v>387</v>
      </c>
      <c r="B70" s="307">
        <v>391</v>
      </c>
      <c r="C70" s="307">
        <v>186</v>
      </c>
      <c r="D70" s="307">
        <v>185</v>
      </c>
      <c r="E70" s="307">
        <v>20</v>
      </c>
      <c r="F70" s="152" t="s">
        <v>630</v>
      </c>
      <c r="G70" s="349"/>
      <c r="H70" s="349"/>
    </row>
    <row r="71" spans="1:8" ht="33" customHeight="1">
      <c r="A71" s="274" t="s">
        <v>388</v>
      </c>
      <c r="B71" s="307">
        <v>528</v>
      </c>
      <c r="C71" s="307">
        <v>134</v>
      </c>
      <c r="D71" s="307">
        <v>356</v>
      </c>
      <c r="E71" s="307">
        <v>38</v>
      </c>
      <c r="F71" s="152" t="s">
        <v>630</v>
      </c>
      <c r="G71" s="349"/>
      <c r="H71" s="349"/>
    </row>
    <row r="72" spans="1:8" ht="33" customHeight="1">
      <c r="A72" s="274" t="s">
        <v>389</v>
      </c>
      <c r="B72" s="307">
        <v>547</v>
      </c>
      <c r="C72" s="307">
        <v>128</v>
      </c>
      <c r="D72" s="307">
        <v>365</v>
      </c>
      <c r="E72" s="307">
        <v>53</v>
      </c>
      <c r="F72" s="239">
        <v>1</v>
      </c>
      <c r="G72" s="349"/>
      <c r="H72" s="349"/>
    </row>
    <row r="73" spans="1:8" ht="33" customHeight="1">
      <c r="A73" s="274" t="s">
        <v>390</v>
      </c>
      <c r="B73" s="307">
        <v>621</v>
      </c>
      <c r="C73" s="307">
        <v>117</v>
      </c>
      <c r="D73" s="307">
        <v>411</v>
      </c>
      <c r="E73" s="307">
        <v>86</v>
      </c>
      <c r="F73" s="239">
        <v>7</v>
      </c>
      <c r="G73" s="349"/>
      <c r="H73" s="349"/>
    </row>
    <row r="74" spans="1:8" ht="33" customHeight="1">
      <c r="A74" s="274" t="s">
        <v>391</v>
      </c>
      <c r="B74" s="307">
        <v>623</v>
      </c>
      <c r="C74" s="307">
        <v>109</v>
      </c>
      <c r="D74" s="307">
        <v>421</v>
      </c>
      <c r="E74" s="307">
        <v>81</v>
      </c>
      <c r="F74" s="239">
        <v>12</v>
      </c>
      <c r="G74" s="349"/>
      <c r="H74" s="349"/>
    </row>
    <row r="75" spans="1:8" ht="33" customHeight="1">
      <c r="A75" s="274" t="s">
        <v>392</v>
      </c>
      <c r="B75" s="307">
        <v>736</v>
      </c>
      <c r="C75" s="307">
        <v>72</v>
      </c>
      <c r="D75" s="307">
        <v>555</v>
      </c>
      <c r="E75" s="307">
        <v>92</v>
      </c>
      <c r="F75" s="239">
        <v>17</v>
      </c>
      <c r="G75" s="349"/>
      <c r="H75" s="349"/>
    </row>
    <row r="76" spans="1:8" ht="33" customHeight="1">
      <c r="A76" s="274" t="s">
        <v>393</v>
      </c>
      <c r="B76" s="307">
        <v>690</v>
      </c>
      <c r="C76" s="307">
        <v>50</v>
      </c>
      <c r="D76" s="307">
        <v>510</v>
      </c>
      <c r="E76" s="307">
        <v>90</v>
      </c>
      <c r="F76" s="239">
        <v>40</v>
      </c>
      <c r="G76" s="349"/>
      <c r="H76" s="349"/>
    </row>
    <row r="77" spans="1:8" ht="33" customHeight="1">
      <c r="A77" s="274" t="s">
        <v>394</v>
      </c>
      <c r="B77" s="307">
        <v>810</v>
      </c>
      <c r="C77" s="307">
        <v>39</v>
      </c>
      <c r="D77" s="307">
        <v>617</v>
      </c>
      <c r="E77" s="307">
        <v>75</v>
      </c>
      <c r="F77" s="239">
        <v>79</v>
      </c>
      <c r="G77" s="349"/>
      <c r="H77" s="349"/>
    </row>
    <row r="78" spans="1:8" ht="33" customHeight="1">
      <c r="A78" s="274" t="s">
        <v>395</v>
      </c>
      <c r="B78" s="307">
        <v>949</v>
      </c>
      <c r="C78" s="307">
        <v>46</v>
      </c>
      <c r="D78" s="307">
        <v>682</v>
      </c>
      <c r="E78" s="307">
        <v>89</v>
      </c>
      <c r="F78" s="239">
        <v>132</v>
      </c>
      <c r="G78" s="349"/>
      <c r="H78" s="349"/>
    </row>
    <row r="79" spans="1:8" ht="33" customHeight="1">
      <c r="A79" s="274" t="s">
        <v>396</v>
      </c>
      <c r="B79" s="307">
        <v>747</v>
      </c>
      <c r="C79" s="307">
        <v>25</v>
      </c>
      <c r="D79" s="307">
        <v>526</v>
      </c>
      <c r="E79" s="307">
        <v>42</v>
      </c>
      <c r="F79" s="239">
        <v>154</v>
      </c>
      <c r="G79" s="349"/>
      <c r="H79" s="349"/>
    </row>
    <row r="80" spans="1:8" ht="33" customHeight="1">
      <c r="A80" s="274" t="s">
        <v>397</v>
      </c>
      <c r="B80" s="307">
        <v>758</v>
      </c>
      <c r="C80" s="307">
        <v>33</v>
      </c>
      <c r="D80" s="307">
        <v>432</v>
      </c>
      <c r="E80" s="307">
        <v>21</v>
      </c>
      <c r="F80" s="239">
        <v>272</v>
      </c>
      <c r="G80" s="349"/>
      <c r="H80" s="349"/>
    </row>
    <row r="81" spans="1:8" ht="33" customHeight="1">
      <c r="A81" s="274" t="s">
        <v>398</v>
      </c>
      <c r="B81" s="307">
        <v>613</v>
      </c>
      <c r="C81" s="307">
        <v>50</v>
      </c>
      <c r="D81" s="307">
        <v>254</v>
      </c>
      <c r="E81" s="307">
        <v>14</v>
      </c>
      <c r="F81" s="239">
        <v>295</v>
      </c>
      <c r="G81" s="349"/>
      <c r="H81" s="349"/>
    </row>
    <row r="82" spans="1:8" ht="33" customHeight="1">
      <c r="A82" s="408" t="s">
        <v>495</v>
      </c>
      <c r="B82" s="410">
        <v>691</v>
      </c>
      <c r="C82" s="410">
        <v>168</v>
      </c>
      <c r="D82" s="410">
        <v>102</v>
      </c>
      <c r="E82" s="410">
        <v>14</v>
      </c>
      <c r="F82" s="239">
        <v>407</v>
      </c>
      <c r="G82" s="349"/>
      <c r="H82" s="349"/>
    </row>
    <row r="83" spans="1:8" ht="33" customHeight="1" thickBot="1">
      <c r="A83" s="409" t="s">
        <v>1049</v>
      </c>
      <c r="B83" s="411">
        <v>3</v>
      </c>
      <c r="C83" s="411">
        <v>3</v>
      </c>
      <c r="D83" s="411">
        <v>0.11</v>
      </c>
      <c r="E83" s="411">
        <v>0.1</v>
      </c>
      <c r="F83" s="240">
        <v>0.1</v>
      </c>
      <c r="G83" s="349"/>
      <c r="H83" s="349"/>
    </row>
    <row r="84" spans="1:8" ht="18" customHeight="1">
      <c r="A84" s="579" t="s">
        <v>1048</v>
      </c>
      <c r="B84" s="580"/>
      <c r="C84" s="580"/>
      <c r="D84" s="580"/>
      <c r="E84" s="580"/>
      <c r="F84" s="580"/>
    </row>
    <row r="85" spans="1:8" ht="14.25" customHeight="1"/>
    <row r="86" spans="1:8" ht="13.5" customHeight="1">
      <c r="A86" s="381"/>
      <c r="B86" s="349"/>
      <c r="C86" s="349"/>
      <c r="D86" s="349"/>
      <c r="E86" s="349"/>
      <c r="F86" s="349"/>
    </row>
    <row r="87" spans="1:8" ht="13.5" customHeight="1">
      <c r="A87" s="381"/>
      <c r="B87" s="387"/>
      <c r="C87" s="387"/>
      <c r="D87" s="387"/>
      <c r="E87" s="387"/>
      <c r="F87" s="387"/>
      <c r="G87" s="377"/>
    </row>
    <row r="88" spans="1:8" ht="13.5" customHeight="1">
      <c r="A88" s="381"/>
      <c r="B88" s="387"/>
      <c r="C88" s="387"/>
      <c r="D88" s="387"/>
      <c r="E88" s="387"/>
      <c r="F88" s="387"/>
      <c r="G88" s="377"/>
    </row>
    <row r="89" spans="1:8" ht="13.5" customHeight="1">
      <c r="A89" s="381"/>
      <c r="B89" s="381"/>
      <c r="C89" s="381"/>
      <c r="D89" s="381"/>
      <c r="E89" s="381"/>
      <c r="F89" s="381"/>
    </row>
    <row r="90" spans="1:8" ht="13.5" customHeight="1">
      <c r="A90" s="381"/>
      <c r="B90" s="388"/>
      <c r="C90" s="381"/>
      <c r="D90" s="381"/>
      <c r="E90" s="381"/>
      <c r="F90" s="388"/>
    </row>
    <row r="91" spans="1:8" ht="13.5" customHeight="1">
      <c r="A91" s="381"/>
      <c r="B91" s="381"/>
      <c r="C91" s="381"/>
      <c r="D91" s="381"/>
      <c r="E91" s="381"/>
      <c r="F91" s="381"/>
    </row>
    <row r="92" spans="1:8" ht="13.5" customHeight="1">
      <c r="A92" s="381"/>
      <c r="B92" s="381"/>
      <c r="C92" s="381"/>
      <c r="D92" s="381"/>
      <c r="E92" s="381"/>
      <c r="F92" s="381"/>
    </row>
    <row r="93" spans="1:8" ht="13.5" customHeight="1">
      <c r="A93" s="381"/>
      <c r="B93" s="381"/>
      <c r="C93" s="381"/>
      <c r="D93" s="381"/>
      <c r="E93" s="381"/>
      <c r="F93" s="381"/>
    </row>
    <row r="94" spans="1:8" ht="13.5" customHeight="1">
      <c r="A94" s="381"/>
      <c r="B94" s="381"/>
      <c r="C94" s="381"/>
      <c r="D94" s="381"/>
      <c r="E94" s="381"/>
      <c r="F94" s="381"/>
    </row>
    <row r="95" spans="1:8" ht="13.5" customHeight="1">
      <c r="A95" s="381"/>
      <c r="B95" s="381"/>
      <c r="C95" s="381"/>
      <c r="D95" s="381"/>
      <c r="E95" s="381"/>
      <c r="F95" s="381"/>
    </row>
    <row r="96" spans="1:8">
      <c r="A96" s="381"/>
      <c r="B96" s="381"/>
      <c r="C96" s="381"/>
      <c r="D96" s="381"/>
      <c r="E96" s="381"/>
      <c r="F96" s="381"/>
    </row>
    <row r="97" spans="1:6">
      <c r="A97" s="381"/>
      <c r="B97" s="381"/>
      <c r="C97" s="381"/>
      <c r="D97" s="381"/>
      <c r="E97" s="381"/>
      <c r="F97" s="381"/>
    </row>
    <row r="98" spans="1:6">
      <c r="A98" s="381"/>
      <c r="B98" s="381"/>
      <c r="C98" s="381"/>
      <c r="D98" s="381"/>
      <c r="E98" s="381"/>
      <c r="F98" s="381"/>
    </row>
    <row r="99" spans="1:6">
      <c r="A99" s="381"/>
      <c r="B99" s="381"/>
      <c r="C99" s="381"/>
      <c r="D99" s="381"/>
      <c r="E99" s="381"/>
      <c r="F99" s="381"/>
    </row>
    <row r="100" spans="1:6">
      <c r="A100" s="381"/>
      <c r="B100" s="381"/>
      <c r="C100" s="381"/>
      <c r="D100" s="381"/>
      <c r="E100" s="381"/>
      <c r="F100" s="381"/>
    </row>
    <row r="101" spans="1:6">
      <c r="A101" s="381"/>
      <c r="B101" s="381"/>
      <c r="C101" s="381"/>
      <c r="D101" s="381"/>
      <c r="E101" s="381"/>
      <c r="F101" s="381"/>
    </row>
    <row r="102" spans="1:6">
      <c r="A102" s="381"/>
      <c r="B102" s="381"/>
      <c r="C102" s="381"/>
      <c r="D102" s="381"/>
      <c r="E102" s="381"/>
      <c r="F102" s="381"/>
    </row>
    <row r="103" spans="1:6">
      <c r="A103" s="381"/>
      <c r="B103" s="381"/>
      <c r="C103" s="381"/>
      <c r="D103" s="381"/>
      <c r="E103" s="381"/>
      <c r="F103" s="381"/>
    </row>
    <row r="104" spans="1:6">
      <c r="A104" s="381"/>
      <c r="B104" s="381"/>
      <c r="C104" s="381"/>
      <c r="D104" s="381"/>
      <c r="E104" s="381"/>
      <c r="F104" s="381"/>
    </row>
    <row r="105" spans="1:6">
      <c r="A105" s="381"/>
      <c r="B105" s="381"/>
      <c r="C105" s="381"/>
      <c r="D105" s="381"/>
      <c r="E105" s="381"/>
      <c r="F105" s="381"/>
    </row>
    <row r="106" spans="1:6">
      <c r="A106" s="381"/>
      <c r="B106" s="381"/>
      <c r="C106" s="381"/>
      <c r="D106" s="381"/>
      <c r="E106" s="381"/>
      <c r="F106" s="381"/>
    </row>
    <row r="107" spans="1:6">
      <c r="A107" s="381"/>
      <c r="B107" s="381"/>
      <c r="C107" s="381"/>
      <c r="D107" s="381"/>
      <c r="E107" s="381"/>
      <c r="F107" s="381"/>
    </row>
    <row r="108" spans="1:6">
      <c r="A108" s="381"/>
      <c r="B108" s="381"/>
      <c r="C108" s="381"/>
      <c r="D108" s="381"/>
      <c r="E108" s="381"/>
      <c r="F108" s="381"/>
    </row>
    <row r="109" spans="1:6">
      <c r="A109" s="381"/>
      <c r="B109" s="381"/>
      <c r="C109" s="381"/>
      <c r="D109" s="381"/>
      <c r="E109" s="381"/>
      <c r="F109" s="381"/>
    </row>
    <row r="110" spans="1:6">
      <c r="A110" s="381"/>
      <c r="B110" s="381"/>
      <c r="C110" s="381"/>
      <c r="D110" s="381"/>
      <c r="E110" s="381"/>
      <c r="F110" s="381"/>
    </row>
    <row r="111" spans="1:6">
      <c r="A111" s="381"/>
      <c r="B111" s="381"/>
      <c r="C111" s="381"/>
      <c r="D111" s="381"/>
      <c r="E111" s="381"/>
      <c r="F111" s="381"/>
    </row>
    <row r="112" spans="1:6">
      <c r="A112" s="381"/>
      <c r="B112" s="381"/>
      <c r="C112" s="381"/>
      <c r="D112" s="381"/>
      <c r="E112" s="381"/>
      <c r="F112" s="381"/>
    </row>
    <row r="113" spans="1:6">
      <c r="A113" s="381"/>
      <c r="B113" s="381"/>
      <c r="C113" s="381"/>
      <c r="D113" s="381"/>
      <c r="E113" s="381"/>
      <c r="F113" s="381"/>
    </row>
    <row r="114" spans="1:6">
      <c r="A114" s="381"/>
      <c r="B114" s="381"/>
      <c r="C114" s="381"/>
      <c r="D114" s="381"/>
      <c r="E114" s="381"/>
      <c r="F114" s="381"/>
    </row>
    <row r="115" spans="1:6">
      <c r="A115" s="381"/>
      <c r="B115" s="381"/>
      <c r="C115" s="381"/>
      <c r="D115" s="381"/>
      <c r="E115" s="381"/>
      <c r="F115" s="381"/>
    </row>
    <row r="116" spans="1:6">
      <c r="A116" s="381"/>
      <c r="B116" s="381"/>
      <c r="C116" s="381"/>
      <c r="D116" s="381"/>
      <c r="E116" s="381"/>
      <c r="F116" s="381"/>
    </row>
    <row r="117" spans="1:6">
      <c r="A117" s="381"/>
      <c r="B117" s="381"/>
      <c r="C117" s="381"/>
      <c r="D117" s="381"/>
      <c r="E117" s="381"/>
      <c r="F117" s="381"/>
    </row>
    <row r="118" spans="1:6">
      <c r="A118" s="381"/>
      <c r="B118" s="381"/>
      <c r="C118" s="381"/>
      <c r="D118" s="381"/>
      <c r="E118" s="381"/>
      <c r="F118" s="381"/>
    </row>
    <row r="119" spans="1:6">
      <c r="A119" s="381"/>
      <c r="B119" s="381"/>
      <c r="C119" s="381"/>
      <c r="D119" s="381"/>
      <c r="E119" s="381"/>
      <c r="F119" s="381"/>
    </row>
    <row r="120" spans="1:6">
      <c r="A120" s="381"/>
      <c r="B120" s="381"/>
      <c r="C120" s="381"/>
      <c r="D120" s="381"/>
      <c r="E120" s="381"/>
      <c r="F120" s="381"/>
    </row>
    <row r="121" spans="1:6">
      <c r="A121" s="381"/>
      <c r="B121" s="381"/>
      <c r="C121" s="381"/>
      <c r="D121" s="381"/>
      <c r="E121" s="381"/>
      <c r="F121" s="381"/>
    </row>
    <row r="122" spans="1:6">
      <c r="A122" s="381"/>
      <c r="B122" s="381"/>
      <c r="C122" s="381"/>
      <c r="D122" s="381"/>
      <c r="E122" s="381"/>
      <c r="F122" s="381"/>
    </row>
    <row r="123" spans="1:6">
      <c r="A123" s="381"/>
      <c r="B123" s="381"/>
      <c r="C123" s="381"/>
      <c r="D123" s="381"/>
      <c r="E123" s="381"/>
      <c r="F123" s="381"/>
    </row>
    <row r="124" spans="1:6">
      <c r="A124" s="381"/>
      <c r="B124" s="381"/>
      <c r="C124" s="381"/>
      <c r="D124" s="381"/>
      <c r="E124" s="381"/>
      <c r="F124" s="381"/>
    </row>
    <row r="125" spans="1:6">
      <c r="A125" s="381"/>
      <c r="B125" s="381"/>
      <c r="C125" s="381"/>
      <c r="D125" s="381"/>
      <c r="E125" s="381"/>
      <c r="F125" s="381"/>
    </row>
    <row r="126" spans="1:6">
      <c r="A126" s="381"/>
      <c r="B126" s="381"/>
      <c r="C126" s="381"/>
      <c r="D126" s="381"/>
      <c r="E126" s="381"/>
      <c r="F126" s="381"/>
    </row>
    <row r="127" spans="1:6">
      <c r="A127" s="381"/>
      <c r="B127" s="381"/>
      <c r="C127" s="381"/>
      <c r="D127" s="381"/>
      <c r="E127" s="381"/>
      <c r="F127" s="381"/>
    </row>
    <row r="128" spans="1:6">
      <c r="A128" s="381"/>
      <c r="B128" s="381"/>
      <c r="C128" s="381"/>
      <c r="D128" s="381"/>
      <c r="E128" s="381"/>
      <c r="F128" s="381"/>
    </row>
    <row r="129" spans="1:6">
      <c r="A129" s="381"/>
      <c r="B129" s="381"/>
      <c r="C129" s="381"/>
      <c r="D129" s="381"/>
      <c r="E129" s="381"/>
      <c r="F129" s="381"/>
    </row>
    <row r="130" spans="1:6">
      <c r="A130" s="381"/>
      <c r="B130" s="381"/>
      <c r="C130" s="381"/>
      <c r="D130" s="381"/>
      <c r="E130" s="381"/>
      <c r="F130" s="381"/>
    </row>
    <row r="131" spans="1:6">
      <c r="A131" s="381"/>
      <c r="B131" s="381"/>
      <c r="C131" s="381"/>
      <c r="D131" s="381"/>
      <c r="E131" s="381"/>
      <c r="F131" s="381"/>
    </row>
    <row r="132" spans="1:6">
      <c r="A132" s="381"/>
      <c r="B132" s="381"/>
      <c r="C132" s="381"/>
      <c r="D132" s="381"/>
      <c r="E132" s="381"/>
      <c r="F132" s="381"/>
    </row>
    <row r="133" spans="1:6">
      <c r="A133" s="381"/>
      <c r="B133" s="381"/>
      <c r="C133" s="381"/>
      <c r="D133" s="381"/>
      <c r="E133" s="381"/>
      <c r="F133" s="381"/>
    </row>
    <row r="134" spans="1:6">
      <c r="A134" s="381"/>
      <c r="B134" s="381"/>
      <c r="C134" s="381"/>
      <c r="D134" s="381"/>
      <c r="E134" s="381"/>
      <c r="F134" s="381"/>
    </row>
    <row r="135" spans="1:6">
      <c r="A135" s="381"/>
      <c r="B135" s="381"/>
      <c r="C135" s="381"/>
      <c r="D135" s="381"/>
      <c r="E135" s="381"/>
      <c r="F135" s="381"/>
    </row>
    <row r="136" spans="1:6">
      <c r="A136" s="381"/>
      <c r="B136" s="381"/>
      <c r="C136" s="381"/>
      <c r="D136" s="381"/>
      <c r="E136" s="381"/>
      <c r="F136" s="381"/>
    </row>
    <row r="137" spans="1:6">
      <c r="A137" s="381"/>
      <c r="B137" s="381"/>
      <c r="C137" s="381"/>
      <c r="D137" s="381"/>
      <c r="E137" s="381"/>
      <c r="F137" s="381"/>
    </row>
    <row r="138" spans="1:6">
      <c r="A138" s="381"/>
      <c r="B138" s="381"/>
      <c r="C138" s="381"/>
      <c r="D138" s="381"/>
      <c r="E138" s="381"/>
      <c r="F138" s="381"/>
    </row>
    <row r="139" spans="1:6">
      <c r="A139" s="381"/>
      <c r="B139" s="381"/>
      <c r="C139" s="381"/>
      <c r="D139" s="381"/>
      <c r="E139" s="381"/>
      <c r="F139" s="381"/>
    </row>
    <row r="140" spans="1:6">
      <c r="A140" s="381"/>
      <c r="B140" s="381"/>
      <c r="C140" s="381"/>
      <c r="D140" s="381"/>
      <c r="E140" s="381"/>
      <c r="F140" s="381"/>
    </row>
    <row r="141" spans="1:6">
      <c r="A141" s="381"/>
      <c r="B141" s="381"/>
      <c r="C141" s="381"/>
      <c r="D141" s="381"/>
      <c r="E141" s="381"/>
      <c r="F141" s="381"/>
    </row>
    <row r="142" spans="1:6">
      <c r="A142" s="381"/>
      <c r="B142" s="381"/>
      <c r="C142" s="381"/>
      <c r="D142" s="381"/>
      <c r="E142" s="381"/>
      <c r="F142" s="381"/>
    </row>
    <row r="143" spans="1:6">
      <c r="A143" s="381"/>
      <c r="B143" s="381"/>
      <c r="C143" s="381"/>
      <c r="D143" s="381"/>
      <c r="E143" s="381"/>
      <c r="F143" s="381"/>
    </row>
    <row r="144" spans="1:6">
      <c r="A144" s="381"/>
      <c r="B144" s="381"/>
      <c r="C144" s="381"/>
      <c r="D144" s="381"/>
      <c r="E144" s="381"/>
      <c r="F144" s="381"/>
    </row>
    <row r="145" spans="1:6">
      <c r="A145" s="381"/>
      <c r="B145" s="381"/>
      <c r="C145" s="381"/>
      <c r="D145" s="381"/>
      <c r="E145" s="381"/>
      <c r="F145" s="381"/>
    </row>
    <row r="146" spans="1:6">
      <c r="A146" s="381"/>
      <c r="B146" s="381"/>
      <c r="C146" s="381"/>
      <c r="D146" s="381"/>
      <c r="E146" s="381"/>
      <c r="F146" s="381"/>
    </row>
    <row r="147" spans="1:6">
      <c r="A147" s="381"/>
      <c r="B147" s="381"/>
      <c r="C147" s="381"/>
      <c r="D147" s="381"/>
      <c r="E147" s="381"/>
      <c r="F147" s="381"/>
    </row>
    <row r="148" spans="1:6">
      <c r="A148" s="381"/>
      <c r="B148" s="381"/>
      <c r="C148" s="381"/>
      <c r="D148" s="381"/>
      <c r="E148" s="381"/>
      <c r="F148" s="381"/>
    </row>
    <row r="149" spans="1:6">
      <c r="A149" s="381"/>
      <c r="B149" s="381"/>
      <c r="C149" s="381"/>
      <c r="D149" s="381"/>
      <c r="E149" s="381"/>
      <c r="F149" s="381"/>
    </row>
    <row r="150" spans="1:6">
      <c r="A150" s="381"/>
      <c r="B150" s="381"/>
      <c r="C150" s="381"/>
      <c r="D150" s="381"/>
      <c r="E150" s="381"/>
      <c r="F150" s="381"/>
    </row>
    <row r="151" spans="1:6">
      <c r="A151" s="381"/>
      <c r="B151" s="381"/>
      <c r="C151" s="381"/>
      <c r="D151" s="381"/>
      <c r="E151" s="381"/>
      <c r="F151" s="381"/>
    </row>
    <row r="152" spans="1:6">
      <c r="A152" s="381"/>
      <c r="B152" s="381"/>
      <c r="C152" s="381"/>
      <c r="D152" s="381"/>
      <c r="E152" s="381"/>
      <c r="F152" s="381"/>
    </row>
    <row r="153" spans="1:6">
      <c r="A153" s="381"/>
      <c r="B153" s="381"/>
      <c r="C153" s="381"/>
      <c r="D153" s="381"/>
      <c r="E153" s="381"/>
      <c r="F153" s="381"/>
    </row>
    <row r="154" spans="1:6">
      <c r="A154" s="381"/>
      <c r="B154" s="381"/>
      <c r="C154" s="381"/>
      <c r="D154" s="381"/>
      <c r="E154" s="381"/>
      <c r="F154" s="381"/>
    </row>
    <row r="155" spans="1:6">
      <c r="A155" s="381"/>
      <c r="B155" s="381"/>
      <c r="C155" s="381"/>
      <c r="D155" s="381"/>
      <c r="E155" s="381"/>
      <c r="F155" s="381"/>
    </row>
    <row r="156" spans="1:6">
      <c r="A156" s="381"/>
      <c r="B156" s="381"/>
      <c r="C156" s="381"/>
      <c r="D156" s="381"/>
      <c r="E156" s="381"/>
      <c r="F156" s="381"/>
    </row>
    <row r="157" spans="1:6">
      <c r="A157" s="381"/>
      <c r="B157" s="381"/>
      <c r="C157" s="381"/>
      <c r="D157" s="381"/>
      <c r="E157" s="381"/>
      <c r="F157" s="381"/>
    </row>
    <row r="158" spans="1:6">
      <c r="A158" s="381"/>
      <c r="B158" s="381"/>
      <c r="C158" s="381"/>
      <c r="D158" s="381"/>
      <c r="E158" s="381"/>
      <c r="F158" s="381"/>
    </row>
    <row r="159" spans="1:6">
      <c r="A159" s="381"/>
      <c r="B159" s="381"/>
      <c r="C159" s="381"/>
      <c r="D159" s="381"/>
      <c r="E159" s="381"/>
      <c r="F159" s="381"/>
    </row>
    <row r="160" spans="1:6">
      <c r="A160" s="381"/>
      <c r="B160" s="381"/>
      <c r="C160" s="381"/>
      <c r="D160" s="381"/>
      <c r="E160" s="381"/>
      <c r="F160" s="381"/>
    </row>
    <row r="161" spans="1:6">
      <c r="A161" s="381"/>
      <c r="B161" s="381"/>
      <c r="C161" s="381"/>
      <c r="D161" s="381"/>
      <c r="E161" s="381"/>
      <c r="F161" s="381"/>
    </row>
    <row r="162" spans="1:6">
      <c r="A162" s="381"/>
      <c r="B162" s="381"/>
      <c r="C162" s="381"/>
      <c r="D162" s="381"/>
      <c r="E162" s="381"/>
      <c r="F162" s="381"/>
    </row>
    <row r="163" spans="1:6">
      <c r="A163" s="381"/>
      <c r="B163" s="381"/>
      <c r="C163" s="381"/>
      <c r="D163" s="381"/>
      <c r="E163" s="381"/>
      <c r="F163" s="381"/>
    </row>
    <row r="164" spans="1:6">
      <c r="A164" s="381"/>
      <c r="B164" s="381"/>
      <c r="C164" s="381"/>
      <c r="D164" s="381"/>
      <c r="E164" s="381"/>
      <c r="F164" s="381"/>
    </row>
    <row r="165" spans="1:6">
      <c r="A165" s="381"/>
      <c r="B165" s="381"/>
      <c r="C165" s="381"/>
      <c r="D165" s="381"/>
      <c r="E165" s="381"/>
      <c r="F165" s="381"/>
    </row>
    <row r="166" spans="1:6">
      <c r="A166" s="381"/>
      <c r="B166" s="381"/>
      <c r="C166" s="381"/>
      <c r="D166" s="381"/>
      <c r="E166" s="381"/>
      <c r="F166" s="381"/>
    </row>
    <row r="167" spans="1:6">
      <c r="A167" s="381"/>
      <c r="B167" s="381"/>
      <c r="C167" s="381"/>
      <c r="D167" s="381"/>
      <c r="E167" s="381"/>
      <c r="F167" s="381"/>
    </row>
    <row r="168" spans="1:6">
      <c r="A168" s="381"/>
      <c r="B168" s="381"/>
      <c r="C168" s="381"/>
      <c r="D168" s="381"/>
      <c r="E168" s="381"/>
      <c r="F168" s="381"/>
    </row>
  </sheetData>
  <mergeCells count="9">
    <mergeCell ref="A84:F84"/>
    <mergeCell ref="A53:F53"/>
    <mergeCell ref="A1:D1"/>
    <mergeCell ref="A2:B2"/>
    <mergeCell ref="D2:F2"/>
    <mergeCell ref="A33:B33"/>
    <mergeCell ref="D33:F33"/>
    <mergeCell ref="A64:B64"/>
    <mergeCell ref="D64:F64"/>
  </mergeCells>
  <phoneticPr fontId="4"/>
  <pageMargins left="0.78740157480314965" right="0.78740157480314965" top="0.78740157480314965" bottom="0.59055118110236227" header="0.51181102362204722" footer="0.31496062992125984"/>
  <pageSetup paperSize="9" firstPageNumber="28" orientation="portrait" useFirstPageNumber="1" r:id="rId1"/>
  <headerFooter alignWithMargins="0">
    <oddFooter>&amp;C&amp;"ＭＳ 明朝,標準"- &amp;P -</oddFooter>
  </headerFooter>
  <rowBreaks count="2" manualBreakCount="2">
    <brk id="31" max="5" man="1"/>
    <brk id="62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28" zoomScaleNormal="100" zoomScaleSheetLayoutView="100" workbookViewId="0">
      <selection activeCell="A28" sqref="A1:XFD1048576"/>
    </sheetView>
  </sheetViews>
  <sheetFormatPr defaultRowHeight="13.5"/>
  <cols>
    <col min="1" max="1" width="2.5" style="348" customWidth="1"/>
    <col min="2" max="2" width="16" style="348" customWidth="1"/>
    <col min="3" max="18" width="8.5" style="348" customWidth="1"/>
    <col min="19" max="16384" width="9" style="348"/>
  </cols>
  <sheetData>
    <row r="1" spans="1:20" ht="22.5" customHeight="1">
      <c r="A1" s="465" t="s">
        <v>517</v>
      </c>
      <c r="B1" s="464"/>
      <c r="C1" s="464"/>
      <c r="D1" s="464"/>
      <c r="E1" s="464"/>
      <c r="F1" s="464"/>
      <c r="G1" s="596"/>
      <c r="H1" s="288"/>
    </row>
    <row r="2" spans="1:20" ht="22.5" customHeight="1" thickBot="1"/>
    <row r="3" spans="1:20" ht="14.25" customHeight="1">
      <c r="A3" s="597" t="s">
        <v>277</v>
      </c>
      <c r="B3" s="598"/>
      <c r="C3" s="568" t="s">
        <v>256</v>
      </c>
      <c r="D3" s="414"/>
      <c r="E3" s="414" t="s">
        <v>257</v>
      </c>
      <c r="F3" s="414"/>
      <c r="G3" s="414" t="s">
        <v>258</v>
      </c>
      <c r="H3" s="414"/>
      <c r="I3" s="414" t="s">
        <v>259</v>
      </c>
      <c r="J3" s="414"/>
      <c r="K3" s="429" t="s">
        <v>260</v>
      </c>
      <c r="L3" s="570"/>
      <c r="M3" s="414" t="s">
        <v>973</v>
      </c>
      <c r="N3" s="414"/>
      <c r="O3" s="414" t="s">
        <v>972</v>
      </c>
      <c r="P3" s="414"/>
      <c r="Q3" s="414" t="s">
        <v>631</v>
      </c>
      <c r="R3" s="414"/>
      <c r="S3" s="414" t="s">
        <v>928</v>
      </c>
      <c r="T3" s="485"/>
    </row>
    <row r="4" spans="1:20" ht="13.5" customHeight="1">
      <c r="A4" s="599"/>
      <c r="B4" s="600"/>
      <c r="C4" s="282" t="s">
        <v>6</v>
      </c>
      <c r="D4" s="284" t="s">
        <v>39</v>
      </c>
      <c r="E4" s="284" t="s">
        <v>6</v>
      </c>
      <c r="F4" s="284" t="s">
        <v>39</v>
      </c>
      <c r="G4" s="284" t="s">
        <v>6</v>
      </c>
      <c r="H4" s="284" t="s">
        <v>39</v>
      </c>
      <c r="I4" s="284" t="s">
        <v>6</v>
      </c>
      <c r="J4" s="284" t="s">
        <v>39</v>
      </c>
      <c r="K4" s="284" t="s">
        <v>6</v>
      </c>
      <c r="L4" s="284" t="s">
        <v>39</v>
      </c>
      <c r="M4" s="284" t="s">
        <v>6</v>
      </c>
      <c r="N4" s="284" t="s">
        <v>39</v>
      </c>
      <c r="O4" s="284" t="s">
        <v>6</v>
      </c>
      <c r="P4" s="284" t="s">
        <v>39</v>
      </c>
      <c r="Q4" s="284" t="s">
        <v>6</v>
      </c>
      <c r="R4" s="284" t="s">
        <v>39</v>
      </c>
      <c r="S4" s="284" t="s">
        <v>6</v>
      </c>
      <c r="T4" s="333" t="s">
        <v>39</v>
      </c>
    </row>
    <row r="5" spans="1:20" ht="7.5" customHeight="1">
      <c r="A5" s="587" t="s">
        <v>434</v>
      </c>
      <c r="B5" s="588"/>
      <c r="C5" s="339" t="s">
        <v>1037</v>
      </c>
      <c r="D5" s="303" t="s">
        <v>1030</v>
      </c>
      <c r="E5" s="303" t="s">
        <v>1037</v>
      </c>
      <c r="F5" s="303" t="s">
        <v>1030</v>
      </c>
      <c r="G5" s="303" t="s">
        <v>1037</v>
      </c>
      <c r="H5" s="303" t="s">
        <v>1030</v>
      </c>
      <c r="I5" s="303" t="s">
        <v>1037</v>
      </c>
      <c r="J5" s="303" t="s">
        <v>1030</v>
      </c>
      <c r="K5" s="303" t="s">
        <v>1037</v>
      </c>
      <c r="L5" s="303" t="s">
        <v>1030</v>
      </c>
      <c r="M5" s="303" t="s">
        <v>1037</v>
      </c>
      <c r="N5" s="303" t="s">
        <v>1030</v>
      </c>
      <c r="O5" s="303" t="s">
        <v>1037</v>
      </c>
      <c r="P5" s="303" t="s">
        <v>1030</v>
      </c>
      <c r="Q5" s="303" t="s">
        <v>1037</v>
      </c>
      <c r="R5" s="303" t="s">
        <v>1030</v>
      </c>
      <c r="S5" s="303" t="s">
        <v>1037</v>
      </c>
      <c r="T5" s="306" t="s">
        <v>1030</v>
      </c>
    </row>
    <row r="6" spans="1:20" ht="24.75" customHeight="1">
      <c r="A6" s="601"/>
      <c r="B6" s="602"/>
      <c r="C6" s="341">
        <v>7464</v>
      </c>
      <c r="D6" s="305">
        <v>25853</v>
      </c>
      <c r="E6" s="305">
        <v>7969</v>
      </c>
      <c r="F6" s="305">
        <v>26534</v>
      </c>
      <c r="G6" s="305">
        <v>8089</v>
      </c>
      <c r="H6" s="305">
        <v>26686</v>
      </c>
      <c r="I6" s="305">
        <v>8280</v>
      </c>
      <c r="J6" s="305">
        <v>25680</v>
      </c>
      <c r="K6" s="305">
        <v>8499</v>
      </c>
      <c r="L6" s="305">
        <v>24716</v>
      </c>
      <c r="M6" s="305">
        <v>8760</v>
      </c>
      <c r="N6" s="305">
        <v>23905</v>
      </c>
      <c r="O6" s="305">
        <v>8883</v>
      </c>
      <c r="P6" s="305">
        <v>22819</v>
      </c>
      <c r="Q6" s="138">
        <v>8725</v>
      </c>
      <c r="R6" s="305">
        <v>21575</v>
      </c>
      <c r="S6" s="138">
        <v>8626</v>
      </c>
      <c r="T6" s="241">
        <v>20296</v>
      </c>
    </row>
    <row r="7" spans="1:20" ht="32.25" customHeight="1">
      <c r="A7" s="587" t="s">
        <v>496</v>
      </c>
      <c r="B7" s="588"/>
      <c r="C7" s="337">
        <v>7263</v>
      </c>
      <c r="D7" s="307">
        <v>24465</v>
      </c>
      <c r="E7" s="307">
        <v>7606</v>
      </c>
      <c r="F7" s="307">
        <v>25067</v>
      </c>
      <c r="G7" s="307">
        <v>7805</v>
      </c>
      <c r="H7" s="307">
        <v>25329</v>
      </c>
      <c r="I7" s="307">
        <v>8026</v>
      </c>
      <c r="J7" s="307">
        <v>24660</v>
      </c>
      <c r="K7" s="307">
        <v>8466</v>
      </c>
      <c r="L7" s="307">
        <v>24032</v>
      </c>
      <c r="M7" s="307">
        <v>8727</v>
      </c>
      <c r="N7" s="307">
        <v>23184</v>
      </c>
      <c r="O7" s="307">
        <v>8855</v>
      </c>
      <c r="P7" s="307">
        <v>22111</v>
      </c>
      <c r="Q7" s="136">
        <v>8700</v>
      </c>
      <c r="R7" s="307">
        <v>20889</v>
      </c>
      <c r="S7" s="136">
        <v>8601</v>
      </c>
      <c r="T7" s="239">
        <v>19645</v>
      </c>
    </row>
    <row r="8" spans="1:20" ht="15.75" customHeight="1">
      <c r="A8" s="26"/>
      <c r="B8" s="585" t="s">
        <v>423</v>
      </c>
      <c r="C8" s="108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248"/>
      <c r="R8" s="35"/>
      <c r="S8" s="248"/>
      <c r="T8" s="36"/>
    </row>
    <row r="9" spans="1:20" ht="15.75" customHeight="1">
      <c r="A9" s="26"/>
      <c r="B9" s="586"/>
      <c r="C9" s="341">
        <v>727</v>
      </c>
      <c r="D9" s="305">
        <v>727</v>
      </c>
      <c r="E9" s="305">
        <v>830</v>
      </c>
      <c r="F9" s="305">
        <v>830</v>
      </c>
      <c r="G9" s="305">
        <v>924</v>
      </c>
      <c r="H9" s="305">
        <v>924</v>
      </c>
      <c r="I9" s="305">
        <v>1186</v>
      </c>
      <c r="J9" s="305">
        <v>1186</v>
      </c>
      <c r="K9" s="305">
        <v>1592</v>
      </c>
      <c r="L9" s="305">
        <v>1592</v>
      </c>
      <c r="M9" s="305">
        <v>1905</v>
      </c>
      <c r="N9" s="305">
        <v>1905</v>
      </c>
      <c r="O9" s="305">
        <v>2209</v>
      </c>
      <c r="P9" s="305">
        <v>2209</v>
      </c>
      <c r="Q9" s="138">
        <v>2351</v>
      </c>
      <c r="R9" s="305">
        <v>2351</v>
      </c>
      <c r="S9" s="138">
        <v>2569</v>
      </c>
      <c r="T9" s="241">
        <v>2569</v>
      </c>
    </row>
    <row r="10" spans="1:20" ht="15.75" customHeight="1">
      <c r="A10" s="26"/>
      <c r="B10" s="585" t="s">
        <v>424</v>
      </c>
      <c r="C10" s="108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248"/>
      <c r="R10" s="35"/>
      <c r="S10" s="248"/>
      <c r="T10" s="36"/>
    </row>
    <row r="11" spans="1:20" ht="15.75" customHeight="1">
      <c r="A11" s="26"/>
      <c r="B11" s="586"/>
      <c r="C11" s="341">
        <v>1434</v>
      </c>
      <c r="D11" s="305">
        <v>2868</v>
      </c>
      <c r="E11" s="305">
        <v>1722</v>
      </c>
      <c r="F11" s="305">
        <v>3444</v>
      </c>
      <c r="G11" s="305">
        <v>1941</v>
      </c>
      <c r="H11" s="305">
        <v>3882</v>
      </c>
      <c r="I11" s="305">
        <v>2259</v>
      </c>
      <c r="J11" s="305">
        <v>4518</v>
      </c>
      <c r="K11" s="305">
        <v>2670</v>
      </c>
      <c r="L11" s="305">
        <v>5340</v>
      </c>
      <c r="M11" s="305">
        <v>2890</v>
      </c>
      <c r="N11" s="305">
        <v>5780</v>
      </c>
      <c r="O11" s="305">
        <v>3018</v>
      </c>
      <c r="P11" s="305">
        <v>6036</v>
      </c>
      <c r="Q11" s="138">
        <v>3088</v>
      </c>
      <c r="R11" s="305">
        <v>6176</v>
      </c>
      <c r="S11" s="138">
        <v>3128</v>
      </c>
      <c r="T11" s="241">
        <f>S11*2</f>
        <v>6256</v>
      </c>
    </row>
    <row r="12" spans="1:20" ht="15.75" customHeight="1">
      <c r="A12" s="26"/>
      <c r="B12" s="585" t="s">
        <v>425</v>
      </c>
      <c r="C12" s="108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48"/>
      <c r="R12" s="35"/>
      <c r="S12" s="248"/>
      <c r="T12" s="36"/>
    </row>
    <row r="13" spans="1:20" ht="15.75" customHeight="1">
      <c r="A13" s="26"/>
      <c r="B13" s="586"/>
      <c r="C13" s="341">
        <v>1689</v>
      </c>
      <c r="D13" s="305">
        <v>5067</v>
      </c>
      <c r="E13" s="305">
        <v>1641</v>
      </c>
      <c r="F13" s="305">
        <v>4923</v>
      </c>
      <c r="G13" s="305">
        <v>1631</v>
      </c>
      <c r="H13" s="305">
        <v>4893</v>
      </c>
      <c r="I13" s="305">
        <v>1622</v>
      </c>
      <c r="J13" s="305">
        <v>4866</v>
      </c>
      <c r="K13" s="305">
        <v>1625</v>
      </c>
      <c r="L13" s="305">
        <v>4875</v>
      </c>
      <c r="M13" s="305">
        <v>1714</v>
      </c>
      <c r="N13" s="305">
        <v>5142</v>
      </c>
      <c r="O13" s="305">
        <v>1738</v>
      </c>
      <c r="P13" s="305">
        <v>5214</v>
      </c>
      <c r="Q13" s="138">
        <v>1579</v>
      </c>
      <c r="R13" s="305">
        <v>4737</v>
      </c>
      <c r="S13" s="138">
        <v>1486</v>
      </c>
      <c r="T13" s="241">
        <f>S13*3</f>
        <v>4458</v>
      </c>
    </row>
    <row r="14" spans="1:20" ht="15.75" customHeight="1">
      <c r="A14" s="26"/>
      <c r="B14" s="585" t="s">
        <v>426</v>
      </c>
      <c r="C14" s="108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248"/>
      <c r="R14" s="35"/>
      <c r="S14" s="248"/>
      <c r="T14" s="36"/>
    </row>
    <row r="15" spans="1:20" ht="15.75" customHeight="1">
      <c r="A15" s="26"/>
      <c r="B15" s="586"/>
      <c r="C15" s="341">
        <v>2076</v>
      </c>
      <c r="D15" s="305">
        <v>8304</v>
      </c>
      <c r="E15" s="305">
        <v>2038</v>
      </c>
      <c r="F15" s="305">
        <v>8152</v>
      </c>
      <c r="G15" s="305">
        <v>1867</v>
      </c>
      <c r="H15" s="305">
        <v>7468</v>
      </c>
      <c r="I15" s="305">
        <v>1645</v>
      </c>
      <c r="J15" s="305">
        <v>6580</v>
      </c>
      <c r="K15" s="305">
        <v>1458</v>
      </c>
      <c r="L15" s="305">
        <v>5832</v>
      </c>
      <c r="M15" s="305">
        <v>1306</v>
      </c>
      <c r="N15" s="305">
        <v>5224</v>
      </c>
      <c r="O15" s="305">
        <v>1196</v>
      </c>
      <c r="P15" s="305">
        <v>4784</v>
      </c>
      <c r="Q15" s="138">
        <v>1097</v>
      </c>
      <c r="R15" s="305">
        <v>4388</v>
      </c>
      <c r="S15" s="138">
        <v>932</v>
      </c>
      <c r="T15" s="241">
        <f>S15*4</f>
        <v>3728</v>
      </c>
    </row>
    <row r="16" spans="1:20" ht="15.75" customHeight="1">
      <c r="A16" s="26"/>
      <c r="B16" s="585" t="s">
        <v>427</v>
      </c>
      <c r="C16" s="10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248"/>
      <c r="R16" s="35"/>
      <c r="S16" s="248"/>
      <c r="T16" s="36"/>
    </row>
    <row r="17" spans="1:20" ht="15.75" customHeight="1">
      <c r="A17" s="26"/>
      <c r="B17" s="586"/>
      <c r="C17" s="341">
        <v>797</v>
      </c>
      <c r="D17" s="305">
        <v>3985</v>
      </c>
      <c r="E17" s="305">
        <v>829</v>
      </c>
      <c r="F17" s="305">
        <v>4145</v>
      </c>
      <c r="G17" s="305">
        <v>843</v>
      </c>
      <c r="H17" s="305">
        <v>4215</v>
      </c>
      <c r="I17" s="305">
        <v>740</v>
      </c>
      <c r="J17" s="305">
        <v>3700</v>
      </c>
      <c r="K17" s="305">
        <v>628</v>
      </c>
      <c r="L17" s="305">
        <v>3140</v>
      </c>
      <c r="M17" s="305">
        <v>548</v>
      </c>
      <c r="N17" s="305">
        <v>2740</v>
      </c>
      <c r="O17" s="305">
        <v>439</v>
      </c>
      <c r="P17" s="305">
        <v>2195</v>
      </c>
      <c r="Q17" s="138">
        <v>385</v>
      </c>
      <c r="R17" s="305">
        <v>1925</v>
      </c>
      <c r="S17" s="138">
        <v>345</v>
      </c>
      <c r="T17" s="241">
        <f>S17*5</f>
        <v>1725</v>
      </c>
    </row>
    <row r="18" spans="1:20" ht="15.75" customHeight="1">
      <c r="A18" s="26"/>
      <c r="B18" s="585" t="s">
        <v>428</v>
      </c>
      <c r="C18" s="108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248"/>
      <c r="R18" s="35"/>
      <c r="S18" s="248"/>
      <c r="T18" s="36"/>
    </row>
    <row r="19" spans="1:20" ht="15.75" customHeight="1">
      <c r="A19" s="26"/>
      <c r="B19" s="586"/>
      <c r="C19" s="341">
        <v>337</v>
      </c>
      <c r="D19" s="305">
        <v>2022</v>
      </c>
      <c r="E19" s="305">
        <v>321</v>
      </c>
      <c r="F19" s="305">
        <v>1926</v>
      </c>
      <c r="G19" s="305">
        <v>343</v>
      </c>
      <c r="H19" s="305">
        <v>2058</v>
      </c>
      <c r="I19" s="305">
        <v>314</v>
      </c>
      <c r="J19" s="305">
        <v>1884</v>
      </c>
      <c r="K19" s="305">
        <v>278</v>
      </c>
      <c r="L19" s="305">
        <v>1668</v>
      </c>
      <c r="M19" s="305">
        <v>215</v>
      </c>
      <c r="N19" s="305">
        <v>1290</v>
      </c>
      <c r="O19" s="305">
        <v>146</v>
      </c>
      <c r="P19" s="305">
        <v>876</v>
      </c>
      <c r="Q19" s="138">
        <v>119</v>
      </c>
      <c r="R19" s="305">
        <v>714</v>
      </c>
      <c r="S19" s="138">
        <v>97</v>
      </c>
      <c r="T19" s="241">
        <f>S19*6</f>
        <v>582</v>
      </c>
    </row>
    <row r="20" spans="1:20" ht="15.75" customHeight="1">
      <c r="A20" s="26"/>
      <c r="B20" s="585" t="s">
        <v>429</v>
      </c>
      <c r="C20" s="10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248"/>
      <c r="R20" s="35"/>
      <c r="S20" s="248"/>
      <c r="T20" s="36"/>
    </row>
    <row r="21" spans="1:20" ht="15.75" customHeight="1">
      <c r="A21" s="26"/>
      <c r="B21" s="586"/>
      <c r="C21" s="341">
        <v>146</v>
      </c>
      <c r="D21" s="305">
        <v>1022</v>
      </c>
      <c r="E21" s="305">
        <v>167</v>
      </c>
      <c r="F21" s="305">
        <v>1169</v>
      </c>
      <c r="G21" s="305">
        <v>182</v>
      </c>
      <c r="H21" s="305">
        <v>1274</v>
      </c>
      <c r="I21" s="305">
        <v>178</v>
      </c>
      <c r="J21" s="305">
        <v>1246</v>
      </c>
      <c r="K21" s="305">
        <v>152</v>
      </c>
      <c r="L21" s="305">
        <v>1064</v>
      </c>
      <c r="M21" s="305">
        <v>100</v>
      </c>
      <c r="N21" s="305">
        <v>700</v>
      </c>
      <c r="O21" s="305">
        <v>81</v>
      </c>
      <c r="P21" s="305">
        <v>567</v>
      </c>
      <c r="Q21" s="138">
        <v>58</v>
      </c>
      <c r="R21" s="305">
        <v>406</v>
      </c>
      <c r="S21" s="138">
        <v>31</v>
      </c>
      <c r="T21" s="241">
        <f>S21*7</f>
        <v>217</v>
      </c>
    </row>
    <row r="22" spans="1:20" ht="15.75" customHeight="1">
      <c r="A22" s="26"/>
      <c r="B22" s="585" t="s">
        <v>430</v>
      </c>
      <c r="C22" s="10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</row>
    <row r="23" spans="1:20" ht="15.75" customHeight="1">
      <c r="A23" s="26"/>
      <c r="B23" s="586"/>
      <c r="C23" s="341">
        <v>44</v>
      </c>
      <c r="D23" s="305">
        <v>352</v>
      </c>
      <c r="E23" s="305">
        <v>47</v>
      </c>
      <c r="F23" s="305">
        <v>376</v>
      </c>
      <c r="G23" s="305">
        <v>55</v>
      </c>
      <c r="H23" s="305">
        <v>440</v>
      </c>
      <c r="I23" s="305">
        <v>61</v>
      </c>
      <c r="J23" s="305">
        <v>488</v>
      </c>
      <c r="K23" s="305">
        <v>50</v>
      </c>
      <c r="L23" s="305">
        <v>400</v>
      </c>
      <c r="M23" s="305">
        <v>41</v>
      </c>
      <c r="N23" s="305">
        <v>328</v>
      </c>
      <c r="O23" s="305">
        <v>24</v>
      </c>
      <c r="P23" s="305">
        <v>192</v>
      </c>
      <c r="Q23" s="305">
        <v>17</v>
      </c>
      <c r="R23" s="305">
        <v>136</v>
      </c>
      <c r="S23" s="305">
        <v>7</v>
      </c>
      <c r="T23" s="241">
        <f>S23*8</f>
        <v>56</v>
      </c>
    </row>
    <row r="24" spans="1:20" ht="15.75" customHeight="1">
      <c r="A24" s="26"/>
      <c r="B24" s="585" t="s">
        <v>431</v>
      </c>
      <c r="C24" s="10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</row>
    <row r="25" spans="1:20" ht="15.75" customHeight="1">
      <c r="A25" s="26"/>
      <c r="B25" s="586"/>
      <c r="C25" s="341">
        <v>12</v>
      </c>
      <c r="D25" s="305">
        <v>108</v>
      </c>
      <c r="E25" s="305">
        <v>8</v>
      </c>
      <c r="F25" s="305">
        <v>72</v>
      </c>
      <c r="G25" s="305">
        <v>17</v>
      </c>
      <c r="H25" s="305">
        <v>153</v>
      </c>
      <c r="I25" s="305">
        <v>18</v>
      </c>
      <c r="J25" s="305">
        <v>162</v>
      </c>
      <c r="K25" s="305">
        <v>11</v>
      </c>
      <c r="L25" s="305">
        <v>99</v>
      </c>
      <c r="M25" s="305">
        <v>7</v>
      </c>
      <c r="N25" s="305">
        <v>63</v>
      </c>
      <c r="O25" s="305">
        <v>3</v>
      </c>
      <c r="P25" s="305">
        <v>27</v>
      </c>
      <c r="Q25" s="305">
        <v>5</v>
      </c>
      <c r="R25" s="305">
        <v>45</v>
      </c>
      <c r="S25" s="305">
        <v>6</v>
      </c>
      <c r="T25" s="241">
        <f>S25*9</f>
        <v>54</v>
      </c>
    </row>
    <row r="26" spans="1:20" ht="15.75" customHeight="1">
      <c r="A26" s="26"/>
      <c r="B26" s="585" t="s">
        <v>432</v>
      </c>
      <c r="C26" s="10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</row>
    <row r="27" spans="1:20" ht="15.75" customHeight="1">
      <c r="A27" s="28"/>
      <c r="B27" s="586"/>
      <c r="C27" s="341">
        <v>1</v>
      </c>
      <c r="D27" s="305">
        <v>10</v>
      </c>
      <c r="E27" s="305">
        <v>3</v>
      </c>
      <c r="F27" s="305">
        <v>30</v>
      </c>
      <c r="G27" s="305">
        <v>2</v>
      </c>
      <c r="H27" s="305">
        <v>22</v>
      </c>
      <c r="I27" s="305">
        <v>3</v>
      </c>
      <c r="J27" s="305">
        <v>30</v>
      </c>
      <c r="K27" s="305">
        <v>2</v>
      </c>
      <c r="L27" s="305">
        <v>22</v>
      </c>
      <c r="M27" s="305">
        <v>1</v>
      </c>
      <c r="N27" s="305">
        <v>12</v>
      </c>
      <c r="O27" s="305">
        <v>1</v>
      </c>
      <c r="P27" s="305">
        <v>11</v>
      </c>
      <c r="Q27" s="305">
        <v>1</v>
      </c>
      <c r="R27" s="305">
        <v>11</v>
      </c>
      <c r="S27" s="33" t="s">
        <v>929</v>
      </c>
      <c r="T27" s="208" t="s">
        <v>929</v>
      </c>
    </row>
    <row r="28" spans="1:20" ht="15.75" customHeight="1">
      <c r="A28" s="587" t="s">
        <v>435</v>
      </c>
      <c r="B28" s="591"/>
      <c r="C28" s="10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</row>
    <row r="29" spans="1:20" ht="15.75" customHeight="1">
      <c r="A29" s="592"/>
      <c r="B29" s="593"/>
      <c r="C29" s="341">
        <v>201</v>
      </c>
      <c r="D29" s="305">
        <v>1388</v>
      </c>
      <c r="E29" s="305">
        <v>363</v>
      </c>
      <c r="F29" s="305">
        <v>1467</v>
      </c>
      <c r="G29" s="305">
        <v>284</v>
      </c>
      <c r="H29" s="305">
        <v>1357</v>
      </c>
      <c r="I29" s="305">
        <v>254</v>
      </c>
      <c r="J29" s="305">
        <v>1020</v>
      </c>
      <c r="K29" s="305">
        <v>210</v>
      </c>
      <c r="L29" s="305">
        <v>861</v>
      </c>
      <c r="M29" s="305">
        <v>189</v>
      </c>
      <c r="N29" s="305">
        <v>877</v>
      </c>
      <c r="O29" s="305">
        <v>158</v>
      </c>
      <c r="P29" s="305">
        <v>838</v>
      </c>
      <c r="Q29" s="305">
        <v>148</v>
      </c>
      <c r="R29" s="305">
        <v>809</v>
      </c>
      <c r="S29" s="305">
        <v>96</v>
      </c>
      <c r="T29" s="241">
        <v>722</v>
      </c>
    </row>
    <row r="30" spans="1:20" ht="15.75" customHeight="1">
      <c r="A30" s="26"/>
      <c r="B30" s="589" t="s">
        <v>338</v>
      </c>
      <c r="C30" s="10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20" ht="15.75" customHeight="1">
      <c r="A31" s="26"/>
      <c r="B31" s="590"/>
      <c r="C31" s="341">
        <v>117</v>
      </c>
      <c r="D31" s="305">
        <v>117</v>
      </c>
      <c r="E31" s="305">
        <v>100</v>
      </c>
      <c r="F31" s="305">
        <v>100</v>
      </c>
      <c r="G31" s="305">
        <v>104</v>
      </c>
      <c r="H31" s="305">
        <v>104</v>
      </c>
      <c r="I31" s="305">
        <v>65</v>
      </c>
      <c r="J31" s="305">
        <v>65</v>
      </c>
      <c r="K31" s="305">
        <v>91</v>
      </c>
      <c r="L31" s="305">
        <v>91</v>
      </c>
      <c r="M31" s="305">
        <v>93</v>
      </c>
      <c r="N31" s="305">
        <v>93</v>
      </c>
      <c r="O31" s="305">
        <v>101</v>
      </c>
      <c r="P31" s="305">
        <v>101</v>
      </c>
      <c r="Q31" s="305">
        <v>89</v>
      </c>
      <c r="R31" s="305">
        <v>89</v>
      </c>
      <c r="S31" s="305">
        <v>57</v>
      </c>
      <c r="T31" s="241">
        <v>57</v>
      </c>
    </row>
    <row r="32" spans="1:20" ht="15.75" customHeight="1">
      <c r="A32" s="26"/>
      <c r="B32" s="181" t="s">
        <v>436</v>
      </c>
      <c r="C32" s="29"/>
      <c r="D32" s="24"/>
      <c r="E32" s="24"/>
      <c r="F32" s="24"/>
      <c r="G32" s="24"/>
      <c r="H32" s="2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</row>
    <row r="33" spans="1:20" ht="15.75" customHeight="1">
      <c r="A33" s="26"/>
      <c r="B33" s="107" t="s">
        <v>437</v>
      </c>
      <c r="C33" s="341">
        <v>2</v>
      </c>
      <c r="D33" s="305">
        <v>15</v>
      </c>
      <c r="E33" s="33" t="s">
        <v>433</v>
      </c>
      <c r="F33" s="33" t="s">
        <v>433</v>
      </c>
      <c r="G33" s="33" t="s">
        <v>433</v>
      </c>
      <c r="H33" s="33" t="s">
        <v>433</v>
      </c>
      <c r="I33" s="33" t="s">
        <v>433</v>
      </c>
      <c r="J33" s="33" t="s">
        <v>433</v>
      </c>
      <c r="K33" s="33" t="s">
        <v>433</v>
      </c>
      <c r="L33" s="33" t="s">
        <v>433</v>
      </c>
      <c r="M33" s="33" t="s">
        <v>433</v>
      </c>
      <c r="N33" s="33" t="s">
        <v>433</v>
      </c>
      <c r="O33" s="33" t="s">
        <v>433</v>
      </c>
      <c r="P33" s="33" t="s">
        <v>433</v>
      </c>
      <c r="Q33" s="33" t="s">
        <v>433</v>
      </c>
      <c r="R33" s="33" t="s">
        <v>433</v>
      </c>
      <c r="S33" s="33" t="s">
        <v>433</v>
      </c>
      <c r="T33" s="208" t="s">
        <v>433</v>
      </c>
    </row>
    <row r="34" spans="1:20" ht="15.75" customHeight="1">
      <c r="A34" s="26"/>
      <c r="B34" s="585" t="s">
        <v>339</v>
      </c>
      <c r="C34" s="10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</row>
    <row r="35" spans="1:20" ht="15.75" customHeight="1">
      <c r="A35" s="26"/>
      <c r="B35" s="586"/>
      <c r="C35" s="341">
        <v>3</v>
      </c>
      <c r="D35" s="305">
        <v>102</v>
      </c>
      <c r="E35" s="305">
        <v>2</v>
      </c>
      <c r="F35" s="305">
        <v>63</v>
      </c>
      <c r="G35" s="305">
        <v>3</v>
      </c>
      <c r="H35" s="305">
        <v>66</v>
      </c>
      <c r="I35" s="305">
        <v>1</v>
      </c>
      <c r="J35" s="305">
        <v>16</v>
      </c>
      <c r="K35" s="305">
        <v>1</v>
      </c>
      <c r="L35" s="305">
        <v>26</v>
      </c>
      <c r="M35" s="305">
        <v>1</v>
      </c>
      <c r="N35" s="305">
        <v>28</v>
      </c>
      <c r="O35" s="305">
        <v>1</v>
      </c>
      <c r="P35" s="305">
        <v>19</v>
      </c>
      <c r="Q35" s="305">
        <v>1</v>
      </c>
      <c r="R35" s="305">
        <v>20</v>
      </c>
      <c r="S35" s="305">
        <v>1</v>
      </c>
      <c r="T35" s="241">
        <v>17</v>
      </c>
    </row>
    <row r="36" spans="1:20" ht="15.75" customHeight="1">
      <c r="A36" s="26"/>
      <c r="B36" s="182" t="s">
        <v>340</v>
      </c>
      <c r="C36" s="108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</row>
    <row r="37" spans="1:20" ht="15.75" customHeight="1">
      <c r="A37" s="26"/>
      <c r="B37" s="183" t="s">
        <v>421</v>
      </c>
      <c r="C37" s="341">
        <v>41</v>
      </c>
      <c r="D37" s="305">
        <v>243</v>
      </c>
      <c r="E37" s="305">
        <v>200</v>
      </c>
      <c r="F37" s="305">
        <v>200</v>
      </c>
      <c r="G37" s="305">
        <v>109</v>
      </c>
      <c r="H37" s="305">
        <v>109</v>
      </c>
      <c r="I37" s="305">
        <v>120</v>
      </c>
      <c r="J37" s="305">
        <v>120</v>
      </c>
      <c r="K37" s="305">
        <v>86</v>
      </c>
      <c r="L37" s="305">
        <v>86</v>
      </c>
      <c r="M37" s="305">
        <v>63</v>
      </c>
      <c r="N37" s="305">
        <v>63</v>
      </c>
      <c r="O37" s="305">
        <v>29</v>
      </c>
      <c r="P37" s="305">
        <v>29</v>
      </c>
      <c r="Q37" s="305">
        <v>34</v>
      </c>
      <c r="R37" s="305">
        <v>34</v>
      </c>
      <c r="S37" s="305">
        <v>14</v>
      </c>
      <c r="T37" s="241">
        <v>14</v>
      </c>
    </row>
    <row r="38" spans="1:20" ht="15.75" customHeight="1">
      <c r="A38" s="26"/>
      <c r="B38" s="585" t="s">
        <v>341</v>
      </c>
      <c r="C38" s="10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/>
    </row>
    <row r="39" spans="1:20" ht="15.75" customHeight="1">
      <c r="A39" s="26"/>
      <c r="B39" s="586"/>
      <c r="C39" s="341">
        <v>10</v>
      </c>
      <c r="D39" s="305">
        <v>228</v>
      </c>
      <c r="E39" s="305">
        <v>10</v>
      </c>
      <c r="F39" s="305">
        <v>203</v>
      </c>
      <c r="G39" s="305">
        <v>11</v>
      </c>
      <c r="H39" s="305">
        <v>176</v>
      </c>
      <c r="I39" s="305">
        <v>10</v>
      </c>
      <c r="J39" s="305">
        <v>106</v>
      </c>
      <c r="K39" s="305">
        <v>5</v>
      </c>
      <c r="L39" s="305">
        <v>59</v>
      </c>
      <c r="M39" s="305">
        <v>6</v>
      </c>
      <c r="N39" s="305">
        <v>72</v>
      </c>
      <c r="O39" s="305">
        <v>5</v>
      </c>
      <c r="P39" s="305">
        <v>242</v>
      </c>
      <c r="Q39" s="305">
        <v>4</v>
      </c>
      <c r="R39" s="305">
        <v>167</v>
      </c>
      <c r="S39" s="305">
        <v>4</v>
      </c>
      <c r="T39" s="241">
        <v>148</v>
      </c>
    </row>
    <row r="40" spans="1:20" ht="15.75" customHeight="1">
      <c r="A40" s="26"/>
      <c r="B40" s="585" t="s">
        <v>337</v>
      </c>
      <c r="C40" s="10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6"/>
    </row>
    <row r="41" spans="1:20" ht="15.75" customHeight="1">
      <c r="A41" s="26"/>
      <c r="B41" s="586"/>
      <c r="C41" s="341">
        <v>1</v>
      </c>
      <c r="D41" s="305">
        <v>6</v>
      </c>
      <c r="E41" s="305">
        <v>2</v>
      </c>
      <c r="F41" s="305">
        <v>85</v>
      </c>
      <c r="G41" s="305">
        <v>2</v>
      </c>
      <c r="H41" s="305">
        <v>85</v>
      </c>
      <c r="I41" s="305">
        <v>2</v>
      </c>
      <c r="J41" s="305">
        <v>86</v>
      </c>
      <c r="K41" s="305">
        <v>2</v>
      </c>
      <c r="L41" s="305">
        <v>120</v>
      </c>
      <c r="M41" s="305">
        <v>3</v>
      </c>
      <c r="N41" s="305">
        <v>157</v>
      </c>
      <c r="O41" s="305">
        <v>7</v>
      </c>
      <c r="P41" s="305">
        <v>130</v>
      </c>
      <c r="Q41" s="305">
        <v>6</v>
      </c>
      <c r="R41" s="305">
        <v>235</v>
      </c>
      <c r="S41" s="305">
        <v>7</v>
      </c>
      <c r="T41" s="241">
        <v>281</v>
      </c>
    </row>
    <row r="42" spans="1:20" ht="15.75" customHeight="1">
      <c r="A42" s="26"/>
      <c r="B42" s="585" t="s">
        <v>342</v>
      </c>
      <c r="C42" s="10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/>
    </row>
    <row r="43" spans="1:20" ht="15.75" customHeight="1">
      <c r="A43" s="26"/>
      <c r="B43" s="586"/>
      <c r="C43" s="341">
        <v>19</v>
      </c>
      <c r="D43" s="305">
        <v>637</v>
      </c>
      <c r="E43" s="305">
        <v>20</v>
      </c>
      <c r="F43" s="305">
        <v>787</v>
      </c>
      <c r="G43" s="305">
        <v>20</v>
      </c>
      <c r="H43" s="305">
        <v>779</v>
      </c>
      <c r="I43" s="305">
        <v>16</v>
      </c>
      <c r="J43" s="305">
        <v>587</v>
      </c>
      <c r="K43" s="305">
        <v>17</v>
      </c>
      <c r="L43" s="305">
        <v>469</v>
      </c>
      <c r="M43" s="305">
        <v>20</v>
      </c>
      <c r="N43" s="305">
        <v>461</v>
      </c>
      <c r="O43" s="305">
        <v>14</v>
      </c>
      <c r="P43" s="305">
        <v>316</v>
      </c>
      <c r="Q43" s="305">
        <v>14</v>
      </c>
      <c r="R43" s="305">
        <v>264</v>
      </c>
      <c r="S43" s="305">
        <v>13</v>
      </c>
      <c r="T43" s="241">
        <v>205</v>
      </c>
    </row>
    <row r="44" spans="1:20" ht="15.75" customHeight="1">
      <c r="A44" s="26"/>
      <c r="B44" s="585" t="s">
        <v>343</v>
      </c>
      <c r="C44" s="10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</row>
    <row r="45" spans="1:20" ht="15.75" customHeight="1">
      <c r="A45" s="26"/>
      <c r="B45" s="586"/>
      <c r="C45" s="109" t="s">
        <v>433</v>
      </c>
      <c r="D45" s="33" t="s">
        <v>433</v>
      </c>
      <c r="E45" s="33" t="s">
        <v>433</v>
      </c>
      <c r="F45" s="33" t="s">
        <v>433</v>
      </c>
      <c r="G45" s="33" t="s">
        <v>433</v>
      </c>
      <c r="H45" s="33" t="s">
        <v>433</v>
      </c>
      <c r="I45" s="33" t="s">
        <v>433</v>
      </c>
      <c r="J45" s="33" t="s">
        <v>433</v>
      </c>
      <c r="K45" s="33" t="s">
        <v>433</v>
      </c>
      <c r="L45" s="33" t="s">
        <v>433</v>
      </c>
      <c r="M45" s="33" t="s">
        <v>433</v>
      </c>
      <c r="N45" s="33" t="s">
        <v>433</v>
      </c>
      <c r="O45" s="33" t="s">
        <v>433</v>
      </c>
      <c r="P45" s="33" t="s">
        <v>433</v>
      </c>
      <c r="Q45" s="33" t="s">
        <v>433</v>
      </c>
      <c r="R45" s="33" t="s">
        <v>433</v>
      </c>
      <c r="S45" s="33" t="s">
        <v>433</v>
      </c>
      <c r="T45" s="208" t="s">
        <v>433</v>
      </c>
    </row>
    <row r="46" spans="1:20" ht="15.75" customHeight="1">
      <c r="A46" s="26"/>
      <c r="B46" s="585" t="s">
        <v>344</v>
      </c>
      <c r="C46" s="108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6"/>
    </row>
    <row r="47" spans="1:20" ht="15.75" customHeight="1">
      <c r="A47" s="26"/>
      <c r="B47" s="586"/>
      <c r="C47" s="341">
        <v>8</v>
      </c>
      <c r="D47" s="305">
        <v>40</v>
      </c>
      <c r="E47" s="305">
        <v>29</v>
      </c>
      <c r="F47" s="305">
        <v>29</v>
      </c>
      <c r="G47" s="305">
        <v>35</v>
      </c>
      <c r="H47" s="305">
        <v>38</v>
      </c>
      <c r="I47" s="305">
        <v>40</v>
      </c>
      <c r="J47" s="305">
        <v>40</v>
      </c>
      <c r="K47" s="305">
        <v>2</v>
      </c>
      <c r="L47" s="305">
        <v>2</v>
      </c>
      <c r="M47" s="305">
        <v>1</v>
      </c>
      <c r="N47" s="305">
        <v>1</v>
      </c>
      <c r="O47" s="33" t="s">
        <v>433</v>
      </c>
      <c r="P47" s="33" t="s">
        <v>433</v>
      </c>
      <c r="Q47" s="33" t="s">
        <v>433</v>
      </c>
      <c r="R47" s="33" t="s">
        <v>433</v>
      </c>
      <c r="S47" s="33" t="s">
        <v>433</v>
      </c>
      <c r="T47" s="208" t="s">
        <v>433</v>
      </c>
    </row>
    <row r="48" spans="1:20" ht="15.75" customHeight="1">
      <c r="A48" s="26"/>
      <c r="B48" s="585" t="s">
        <v>422</v>
      </c>
      <c r="C48" s="10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6"/>
    </row>
    <row r="49" spans="1:20" ht="15.75" customHeight="1" thickBot="1">
      <c r="A49" s="27"/>
      <c r="B49" s="603"/>
      <c r="C49" s="110" t="s">
        <v>433</v>
      </c>
      <c r="D49" s="34" t="s">
        <v>433</v>
      </c>
      <c r="E49" s="34" t="s">
        <v>433</v>
      </c>
      <c r="F49" s="34" t="s">
        <v>433</v>
      </c>
      <c r="G49" s="34" t="s">
        <v>433</v>
      </c>
      <c r="H49" s="34" t="s">
        <v>433</v>
      </c>
      <c r="I49" s="34" t="s">
        <v>433</v>
      </c>
      <c r="J49" s="34" t="s">
        <v>433</v>
      </c>
      <c r="K49" s="37">
        <v>6</v>
      </c>
      <c r="L49" s="37">
        <v>8</v>
      </c>
      <c r="M49" s="37">
        <v>2</v>
      </c>
      <c r="N49" s="37">
        <v>2</v>
      </c>
      <c r="O49" s="37">
        <v>1</v>
      </c>
      <c r="P49" s="37">
        <v>1</v>
      </c>
      <c r="Q49" s="34" t="s">
        <v>433</v>
      </c>
      <c r="R49" s="34" t="s">
        <v>433</v>
      </c>
      <c r="S49" s="34" t="s">
        <v>433</v>
      </c>
      <c r="T49" s="209" t="s">
        <v>433</v>
      </c>
    </row>
    <row r="50" spans="1:20" ht="18" customHeight="1">
      <c r="A50" s="594" t="s">
        <v>1038</v>
      </c>
      <c r="B50" s="595"/>
      <c r="C50" s="595"/>
      <c r="D50" s="595"/>
      <c r="E50" s="595"/>
      <c r="F50" s="595"/>
      <c r="G50" s="595"/>
      <c r="H50" s="315"/>
      <c r="I50" s="342"/>
      <c r="J50" s="342" t="s">
        <v>1024</v>
      </c>
      <c r="R50" s="381"/>
      <c r="T50" s="381"/>
    </row>
    <row r="51" spans="1:20">
      <c r="R51" s="381"/>
      <c r="T51" s="381"/>
    </row>
  </sheetData>
  <mergeCells count="33">
    <mergeCell ref="A50:G50"/>
    <mergeCell ref="S3:T3"/>
    <mergeCell ref="A1:G1"/>
    <mergeCell ref="A3:B4"/>
    <mergeCell ref="A5:B6"/>
    <mergeCell ref="E3:F3"/>
    <mergeCell ref="G3:H3"/>
    <mergeCell ref="I3:J3"/>
    <mergeCell ref="Q3:R3"/>
    <mergeCell ref="K3:L3"/>
    <mergeCell ref="M3:N3"/>
    <mergeCell ref="O3:P3"/>
    <mergeCell ref="B38:B39"/>
    <mergeCell ref="B48:B49"/>
    <mergeCell ref="B42:B43"/>
    <mergeCell ref="A28:B29"/>
    <mergeCell ref="B46:B47"/>
    <mergeCell ref="B10:B11"/>
    <mergeCell ref="B8:B9"/>
    <mergeCell ref="B44:B45"/>
    <mergeCell ref="B34:B35"/>
    <mergeCell ref="C3:D3"/>
    <mergeCell ref="B40:B41"/>
    <mergeCell ref="A7:B7"/>
    <mergeCell ref="B16:B17"/>
    <mergeCell ref="B18:B19"/>
    <mergeCell ref="B12:B13"/>
    <mergeCell ref="B14:B15"/>
    <mergeCell ref="B26:B27"/>
    <mergeCell ref="B24:B25"/>
    <mergeCell ref="B20:B21"/>
    <mergeCell ref="B22:B23"/>
    <mergeCell ref="B30:B31"/>
  </mergeCells>
  <phoneticPr fontId="4"/>
  <pageMargins left="0.78740157480314965" right="0.78740157480314965" top="0.78740157480314965" bottom="0.59055118110236227" header="0.51181102362204722" footer="0.31496062992125984"/>
  <pageSetup paperSize="9" firstPageNumber="31" orientation="portrait" useFirstPageNumber="1" r:id="rId1"/>
  <headerFooter alignWithMargins="0">
    <oddFooter>&amp;C&amp;"ＭＳ 明朝,標準"- &amp;P -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topLeftCell="A34" zoomScaleNormal="100" zoomScaleSheetLayoutView="100" workbookViewId="0">
      <selection activeCell="F57" sqref="F57"/>
    </sheetView>
  </sheetViews>
  <sheetFormatPr defaultRowHeight="13.5"/>
  <cols>
    <col min="1" max="1" width="3.75" style="348" customWidth="1"/>
    <col min="2" max="2" width="3.25" style="348" customWidth="1"/>
    <col min="3" max="3" width="20.625" style="348" customWidth="1"/>
    <col min="4" max="12" width="15.75" style="348" customWidth="1"/>
    <col min="13" max="16384" width="9" style="348"/>
  </cols>
  <sheetData>
    <row r="1" spans="1:12" ht="22.5" customHeight="1">
      <c r="A1" s="464" t="s">
        <v>497</v>
      </c>
      <c r="B1" s="464"/>
      <c r="C1" s="464"/>
      <c r="D1" s="464"/>
      <c r="E1" s="464"/>
      <c r="K1" s="381"/>
      <c r="L1" s="381"/>
    </row>
    <row r="2" spans="1:12" ht="22.5" customHeight="1" thickBot="1">
      <c r="J2" s="381"/>
      <c r="K2" s="403"/>
      <c r="L2" s="403"/>
    </row>
    <row r="3" spans="1:12" ht="14.25" customHeight="1">
      <c r="A3" s="435" t="s">
        <v>142</v>
      </c>
      <c r="B3" s="414"/>
      <c r="C3" s="414"/>
      <c r="D3" s="271" t="s">
        <v>143</v>
      </c>
      <c r="E3" s="271" t="s">
        <v>144</v>
      </c>
      <c r="F3" s="271" t="s">
        <v>131</v>
      </c>
      <c r="G3" s="271" t="s">
        <v>676</v>
      </c>
      <c r="H3" s="271" t="s">
        <v>677</v>
      </c>
      <c r="I3" s="271" t="s">
        <v>678</v>
      </c>
      <c r="J3" s="271" t="s">
        <v>679</v>
      </c>
      <c r="K3" s="271" t="s">
        <v>681</v>
      </c>
      <c r="L3" s="299" t="s">
        <v>974</v>
      </c>
    </row>
    <row r="4" spans="1:12" ht="7.5" customHeight="1">
      <c r="A4" s="606"/>
      <c r="B4" s="607"/>
      <c r="C4" s="607"/>
      <c r="D4" s="303" t="s">
        <v>680</v>
      </c>
      <c r="E4" s="303" t="s">
        <v>680</v>
      </c>
      <c r="F4" s="303" t="s">
        <v>680</v>
      </c>
      <c r="G4" s="303" t="s">
        <v>680</v>
      </c>
      <c r="H4" s="303" t="s">
        <v>680</v>
      </c>
      <c r="I4" s="303" t="s">
        <v>680</v>
      </c>
      <c r="J4" s="303" t="s">
        <v>680</v>
      </c>
      <c r="K4" s="303" t="s">
        <v>26</v>
      </c>
      <c r="L4" s="306" t="s">
        <v>26</v>
      </c>
    </row>
    <row r="5" spans="1:12" ht="24" customHeight="1">
      <c r="A5" s="608" t="s">
        <v>146</v>
      </c>
      <c r="B5" s="605"/>
      <c r="C5" s="605"/>
      <c r="D5" s="305">
        <v>19291</v>
      </c>
      <c r="E5" s="305">
        <v>20309</v>
      </c>
      <c r="F5" s="305">
        <v>20618</v>
      </c>
      <c r="G5" s="305">
        <v>20545</v>
      </c>
      <c r="H5" s="305">
        <v>20429</v>
      </c>
      <c r="I5" s="305">
        <v>20297</v>
      </c>
      <c r="J5" s="305">
        <v>19787</v>
      </c>
      <c r="K5" s="305">
        <v>18853</v>
      </c>
      <c r="L5" s="241">
        <v>17907</v>
      </c>
    </row>
    <row r="6" spans="1:12" ht="15.75" customHeight="1">
      <c r="A6" s="319"/>
      <c r="B6" s="607"/>
      <c r="C6" s="607"/>
      <c r="D6" s="35"/>
      <c r="E6" s="35"/>
      <c r="F6" s="35"/>
      <c r="G6" s="35"/>
      <c r="H6" s="35"/>
      <c r="I6" s="35"/>
      <c r="J6" s="35"/>
      <c r="K6" s="35"/>
      <c r="L6" s="36"/>
    </row>
    <row r="7" spans="1:12" ht="15.75" customHeight="1">
      <c r="A7" s="319"/>
      <c r="B7" s="604" t="s">
        <v>252</v>
      </c>
      <c r="C7" s="605"/>
      <c r="D7" s="305">
        <v>12895</v>
      </c>
      <c r="E7" s="305">
        <v>13549</v>
      </c>
      <c r="F7" s="305">
        <v>13787</v>
      </c>
      <c r="G7" s="305">
        <v>13578</v>
      </c>
      <c r="H7" s="305">
        <v>13488</v>
      </c>
      <c r="I7" s="305">
        <v>12868</v>
      </c>
      <c r="J7" s="305">
        <v>12108</v>
      </c>
      <c r="K7" s="305">
        <v>10959</v>
      </c>
      <c r="L7" s="241">
        <v>10274</v>
      </c>
    </row>
    <row r="8" spans="1:12" ht="15.75" customHeight="1">
      <c r="A8" s="319"/>
      <c r="B8" s="316"/>
      <c r="C8" s="318"/>
      <c r="D8" s="35"/>
      <c r="E8" s="35"/>
      <c r="F8" s="35"/>
      <c r="G8" s="35"/>
      <c r="H8" s="35"/>
      <c r="I8" s="35"/>
      <c r="J8" s="35"/>
      <c r="K8" s="35"/>
      <c r="L8" s="36"/>
    </row>
    <row r="9" spans="1:12" ht="15.75" customHeight="1">
      <c r="A9" s="319"/>
      <c r="B9" s="316"/>
      <c r="C9" s="317" t="s">
        <v>438</v>
      </c>
      <c r="D9" s="305">
        <v>12684</v>
      </c>
      <c r="E9" s="305">
        <v>13315</v>
      </c>
      <c r="F9" s="305">
        <v>13386</v>
      </c>
      <c r="G9" s="305">
        <v>13102</v>
      </c>
      <c r="H9" s="305">
        <v>13040</v>
      </c>
      <c r="I9" s="305">
        <v>12352</v>
      </c>
      <c r="J9" s="305">
        <v>11403</v>
      </c>
      <c r="K9" s="305">
        <v>10433</v>
      </c>
      <c r="L9" s="241">
        <v>9806</v>
      </c>
    </row>
    <row r="10" spans="1:12" ht="15.75" customHeight="1">
      <c r="A10" s="319"/>
      <c r="B10" s="316"/>
      <c r="C10" s="318"/>
      <c r="D10" s="35"/>
      <c r="E10" s="35"/>
      <c r="F10" s="35"/>
      <c r="G10" s="35"/>
      <c r="H10" s="35"/>
      <c r="I10" s="35"/>
      <c r="J10" s="35"/>
      <c r="K10" s="35"/>
      <c r="L10" s="36"/>
    </row>
    <row r="11" spans="1:12" ht="15.75" customHeight="1">
      <c r="A11" s="319"/>
      <c r="B11" s="316"/>
      <c r="C11" s="317" t="s">
        <v>439</v>
      </c>
      <c r="D11" s="305">
        <v>51</v>
      </c>
      <c r="E11" s="305">
        <v>74</v>
      </c>
      <c r="F11" s="305">
        <v>71</v>
      </c>
      <c r="G11" s="305">
        <v>100</v>
      </c>
      <c r="H11" s="305">
        <v>94</v>
      </c>
      <c r="I11" s="305">
        <v>144</v>
      </c>
      <c r="J11" s="305">
        <v>117</v>
      </c>
      <c r="K11" s="305">
        <v>91</v>
      </c>
      <c r="L11" s="241">
        <v>136</v>
      </c>
    </row>
    <row r="12" spans="1:12" ht="15.75" customHeight="1">
      <c r="A12" s="319"/>
      <c r="B12" s="316"/>
      <c r="C12" s="318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15.75" customHeight="1">
      <c r="A13" s="319"/>
      <c r="B13" s="317"/>
      <c r="C13" s="317" t="s">
        <v>145</v>
      </c>
      <c r="D13" s="305">
        <v>160</v>
      </c>
      <c r="E13" s="305">
        <v>160</v>
      </c>
      <c r="F13" s="305">
        <v>330</v>
      </c>
      <c r="G13" s="305">
        <v>376</v>
      </c>
      <c r="H13" s="305">
        <v>354</v>
      </c>
      <c r="I13" s="305">
        <v>372</v>
      </c>
      <c r="J13" s="305">
        <v>588</v>
      </c>
      <c r="K13" s="305">
        <v>435</v>
      </c>
      <c r="L13" s="241">
        <v>332</v>
      </c>
    </row>
    <row r="14" spans="1:12" ht="15.75" customHeight="1">
      <c r="A14" s="319"/>
      <c r="B14" s="607"/>
      <c r="C14" s="607"/>
      <c r="D14" s="35"/>
      <c r="E14" s="35"/>
      <c r="F14" s="35"/>
      <c r="G14" s="35"/>
      <c r="H14" s="35"/>
      <c r="I14" s="35"/>
      <c r="J14" s="35"/>
      <c r="K14" s="35"/>
      <c r="L14" s="36"/>
    </row>
    <row r="15" spans="1:12" ht="15.75" customHeight="1">
      <c r="A15" s="319"/>
      <c r="B15" s="605" t="s">
        <v>251</v>
      </c>
      <c r="C15" s="605"/>
      <c r="D15" s="305">
        <v>6396</v>
      </c>
      <c r="E15" s="305">
        <v>6759</v>
      </c>
      <c r="F15" s="305">
        <v>6830</v>
      </c>
      <c r="G15" s="305">
        <v>6965</v>
      </c>
      <c r="H15" s="305">
        <v>6923</v>
      </c>
      <c r="I15" s="305">
        <v>7349</v>
      </c>
      <c r="J15" s="305">
        <v>7590</v>
      </c>
      <c r="K15" s="305">
        <v>7599</v>
      </c>
      <c r="L15" s="241">
        <v>7381</v>
      </c>
    </row>
    <row r="16" spans="1:12" ht="15.75" customHeight="1">
      <c r="A16" s="319"/>
      <c r="B16" s="607"/>
      <c r="C16" s="607"/>
      <c r="D16" s="35"/>
      <c r="E16" s="35"/>
      <c r="F16" s="35"/>
      <c r="G16" s="35"/>
      <c r="H16" s="35"/>
      <c r="I16" s="35"/>
      <c r="J16" s="35"/>
      <c r="K16" s="35"/>
      <c r="L16" s="36"/>
    </row>
    <row r="17" spans="1:12" ht="15.75" customHeight="1">
      <c r="A17" s="319"/>
      <c r="B17" s="605" t="s">
        <v>440</v>
      </c>
      <c r="C17" s="605"/>
      <c r="D17" s="305" t="s">
        <v>141</v>
      </c>
      <c r="E17" s="305" t="s">
        <v>141</v>
      </c>
      <c r="F17" s="305">
        <v>1</v>
      </c>
      <c r="G17" s="305">
        <v>2</v>
      </c>
      <c r="H17" s="305">
        <v>18</v>
      </c>
      <c r="I17" s="305">
        <v>80</v>
      </c>
      <c r="J17" s="305">
        <v>89</v>
      </c>
      <c r="K17" s="305">
        <v>295</v>
      </c>
      <c r="L17" s="241">
        <v>252</v>
      </c>
    </row>
    <row r="18" spans="1:12" ht="15.75" customHeight="1">
      <c r="A18" s="606"/>
      <c r="B18" s="607"/>
      <c r="C18" s="607"/>
      <c r="D18" s="35"/>
      <c r="E18" s="35"/>
      <c r="F18" s="35"/>
      <c r="G18" s="35"/>
      <c r="H18" s="35"/>
      <c r="I18" s="35"/>
      <c r="J18" s="35"/>
      <c r="K18" s="35"/>
      <c r="L18" s="36"/>
    </row>
    <row r="19" spans="1:12" ht="15.75" customHeight="1">
      <c r="A19" s="608" t="s">
        <v>147</v>
      </c>
      <c r="B19" s="605"/>
      <c r="C19" s="605"/>
      <c r="D19" s="305">
        <v>9577</v>
      </c>
      <c r="E19" s="305">
        <v>10197</v>
      </c>
      <c r="F19" s="305">
        <v>10274</v>
      </c>
      <c r="G19" s="305">
        <v>10114</v>
      </c>
      <c r="H19" s="305">
        <v>10032</v>
      </c>
      <c r="I19" s="305">
        <v>9943</v>
      </c>
      <c r="J19" s="305">
        <v>9597</v>
      </c>
      <c r="K19" s="305">
        <v>9060</v>
      </c>
      <c r="L19" s="241">
        <v>8535</v>
      </c>
    </row>
    <row r="20" spans="1:12" ht="15.75" customHeight="1">
      <c r="A20" s="319"/>
      <c r="B20" s="607"/>
      <c r="C20" s="607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15.75" customHeight="1">
      <c r="A21" s="319"/>
      <c r="B21" s="604" t="s">
        <v>148</v>
      </c>
      <c r="C21" s="605"/>
      <c r="D21" s="305">
        <v>8264</v>
      </c>
      <c r="E21" s="305">
        <v>8618</v>
      </c>
      <c r="F21" s="305">
        <v>8657</v>
      </c>
      <c r="G21" s="305">
        <v>8317</v>
      </c>
      <c r="H21" s="305">
        <v>8110</v>
      </c>
      <c r="I21" s="305">
        <v>7609</v>
      </c>
      <c r="J21" s="305">
        <v>7056</v>
      </c>
      <c r="K21" s="305">
        <v>6296</v>
      </c>
      <c r="L21" s="241">
        <v>5833</v>
      </c>
    </row>
    <row r="22" spans="1:12" ht="15.75" customHeight="1">
      <c r="A22" s="319"/>
      <c r="B22" s="316"/>
      <c r="C22" s="318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15.75" customHeight="1">
      <c r="A23" s="319"/>
      <c r="B23" s="316"/>
      <c r="C23" s="317" t="s">
        <v>438</v>
      </c>
      <c r="D23" s="305">
        <v>8122</v>
      </c>
      <c r="E23" s="305">
        <v>8467</v>
      </c>
      <c r="F23" s="305">
        <v>8398</v>
      </c>
      <c r="G23" s="305">
        <v>8017</v>
      </c>
      <c r="H23" s="305">
        <v>7821</v>
      </c>
      <c r="I23" s="305">
        <v>7297</v>
      </c>
      <c r="J23" s="305">
        <v>6590</v>
      </c>
      <c r="K23" s="305">
        <v>5980</v>
      </c>
      <c r="L23" s="241">
        <v>5548</v>
      </c>
    </row>
    <row r="24" spans="1:12" ht="15.75" customHeight="1">
      <c r="A24" s="319"/>
      <c r="B24" s="316"/>
      <c r="C24" s="318"/>
      <c r="D24" s="35"/>
      <c r="E24" s="35"/>
      <c r="F24" s="35"/>
      <c r="G24" s="35"/>
      <c r="H24" s="35"/>
      <c r="I24" s="35"/>
      <c r="J24" s="35"/>
      <c r="K24" s="35"/>
      <c r="L24" s="36"/>
    </row>
    <row r="25" spans="1:12" ht="15.75" customHeight="1">
      <c r="A25" s="319"/>
      <c r="B25" s="316"/>
      <c r="C25" s="317" t="s">
        <v>439</v>
      </c>
      <c r="D25" s="305">
        <v>37</v>
      </c>
      <c r="E25" s="305">
        <v>54</v>
      </c>
      <c r="F25" s="305">
        <v>52</v>
      </c>
      <c r="G25" s="305">
        <v>62</v>
      </c>
      <c r="H25" s="305">
        <v>54</v>
      </c>
      <c r="I25" s="305">
        <v>81</v>
      </c>
      <c r="J25" s="305">
        <v>63</v>
      </c>
      <c r="K25" s="305">
        <v>47</v>
      </c>
      <c r="L25" s="241">
        <v>60</v>
      </c>
    </row>
    <row r="26" spans="1:12" ht="15.75" customHeight="1">
      <c r="A26" s="319"/>
      <c r="B26" s="316"/>
      <c r="C26" s="318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15.75" customHeight="1">
      <c r="A27" s="319"/>
      <c r="B27" s="317"/>
      <c r="C27" s="317" t="s">
        <v>145</v>
      </c>
      <c r="D27" s="305">
        <v>105</v>
      </c>
      <c r="E27" s="305">
        <v>97</v>
      </c>
      <c r="F27" s="305">
        <v>207</v>
      </c>
      <c r="G27" s="305">
        <v>238</v>
      </c>
      <c r="H27" s="305">
        <v>235</v>
      </c>
      <c r="I27" s="305">
        <v>231</v>
      </c>
      <c r="J27" s="305">
        <v>403</v>
      </c>
      <c r="K27" s="305">
        <v>269</v>
      </c>
      <c r="L27" s="241">
        <v>225</v>
      </c>
    </row>
    <row r="28" spans="1:12" ht="15.75" customHeight="1">
      <c r="A28" s="319"/>
      <c r="B28" s="607"/>
      <c r="C28" s="607"/>
      <c r="D28" s="35"/>
      <c r="E28" s="35"/>
      <c r="F28" s="35"/>
      <c r="G28" s="35"/>
      <c r="H28" s="35"/>
      <c r="I28" s="35"/>
      <c r="J28" s="35"/>
      <c r="K28" s="35"/>
      <c r="L28" s="36"/>
    </row>
    <row r="29" spans="1:12" ht="15.75" customHeight="1">
      <c r="A29" s="319"/>
      <c r="B29" s="605" t="s">
        <v>149</v>
      </c>
      <c r="C29" s="605"/>
      <c r="D29" s="305">
        <v>1313</v>
      </c>
      <c r="E29" s="305">
        <v>1579</v>
      </c>
      <c r="F29" s="305">
        <v>1617</v>
      </c>
      <c r="G29" s="305">
        <v>1797</v>
      </c>
      <c r="H29" s="305">
        <v>1917</v>
      </c>
      <c r="I29" s="305">
        <v>2280</v>
      </c>
      <c r="J29" s="305">
        <v>2481</v>
      </c>
      <c r="K29" s="305">
        <v>2612</v>
      </c>
      <c r="L29" s="241">
        <v>2549</v>
      </c>
    </row>
    <row r="30" spans="1:12" ht="15.75" customHeight="1">
      <c r="A30" s="319"/>
      <c r="B30" s="607"/>
      <c r="C30" s="607"/>
      <c r="D30" s="35"/>
      <c r="E30" s="35"/>
      <c r="F30" s="35"/>
      <c r="G30" s="35"/>
      <c r="H30" s="35"/>
      <c r="I30" s="35"/>
      <c r="J30" s="35"/>
      <c r="K30" s="35"/>
      <c r="L30" s="36"/>
    </row>
    <row r="31" spans="1:12" ht="15.75" customHeight="1">
      <c r="A31" s="31"/>
      <c r="B31" s="605" t="s">
        <v>442</v>
      </c>
      <c r="C31" s="605"/>
      <c r="D31" s="305" t="s">
        <v>141</v>
      </c>
      <c r="E31" s="305" t="s">
        <v>141</v>
      </c>
      <c r="F31" s="305" t="s">
        <v>141</v>
      </c>
      <c r="G31" s="305" t="s">
        <v>141</v>
      </c>
      <c r="H31" s="305">
        <v>5</v>
      </c>
      <c r="I31" s="305">
        <v>54</v>
      </c>
      <c r="J31" s="305">
        <v>60</v>
      </c>
      <c r="K31" s="305">
        <v>152</v>
      </c>
      <c r="L31" s="241">
        <v>143</v>
      </c>
    </row>
    <row r="32" spans="1:12" ht="15.75" customHeight="1">
      <c r="A32" s="606"/>
      <c r="B32" s="607"/>
      <c r="C32" s="607"/>
      <c r="D32" s="35"/>
      <c r="E32" s="35"/>
      <c r="F32" s="35"/>
      <c r="G32" s="35"/>
      <c r="H32" s="35"/>
      <c r="I32" s="35"/>
      <c r="J32" s="35"/>
      <c r="K32" s="35"/>
      <c r="L32" s="36"/>
    </row>
    <row r="33" spans="1:12" ht="15.75" customHeight="1">
      <c r="A33" s="608" t="s">
        <v>441</v>
      </c>
      <c r="B33" s="605"/>
      <c r="C33" s="605"/>
      <c r="D33" s="305">
        <v>9714</v>
      </c>
      <c r="E33" s="305">
        <v>10112</v>
      </c>
      <c r="F33" s="305">
        <v>10344</v>
      </c>
      <c r="G33" s="305">
        <v>10431</v>
      </c>
      <c r="H33" s="305">
        <v>10397</v>
      </c>
      <c r="I33" s="305">
        <v>10354</v>
      </c>
      <c r="J33" s="305">
        <v>10190</v>
      </c>
      <c r="K33" s="305">
        <v>9793</v>
      </c>
      <c r="L33" s="241">
        <v>9382</v>
      </c>
    </row>
    <row r="34" spans="1:12" ht="15.75" customHeight="1">
      <c r="A34" s="319"/>
      <c r="B34" s="607"/>
      <c r="C34" s="607"/>
      <c r="D34" s="35"/>
      <c r="E34" s="35"/>
      <c r="F34" s="35"/>
      <c r="G34" s="35"/>
      <c r="H34" s="35"/>
      <c r="I34" s="35"/>
      <c r="J34" s="35"/>
      <c r="K34" s="35"/>
      <c r="L34" s="36"/>
    </row>
    <row r="35" spans="1:12" ht="15.75" customHeight="1">
      <c r="A35" s="319"/>
      <c r="B35" s="604" t="s">
        <v>148</v>
      </c>
      <c r="C35" s="605"/>
      <c r="D35" s="305">
        <v>4631</v>
      </c>
      <c r="E35" s="305">
        <v>4931</v>
      </c>
      <c r="F35" s="305">
        <v>5130</v>
      </c>
      <c r="G35" s="305">
        <v>5261</v>
      </c>
      <c r="H35" s="305">
        <v>5378</v>
      </c>
      <c r="I35" s="305">
        <v>5259</v>
      </c>
      <c r="J35" s="305">
        <v>5052</v>
      </c>
      <c r="K35" s="305">
        <v>4663</v>
      </c>
      <c r="L35" s="241">
        <v>4441</v>
      </c>
    </row>
    <row r="36" spans="1:12" ht="15.75" customHeight="1">
      <c r="A36" s="319"/>
      <c r="B36" s="316"/>
      <c r="C36" s="318"/>
      <c r="D36" s="35"/>
      <c r="E36" s="35"/>
      <c r="F36" s="35"/>
      <c r="G36" s="35"/>
      <c r="H36" s="35"/>
      <c r="I36" s="35"/>
      <c r="J36" s="35"/>
      <c r="K36" s="35"/>
      <c r="L36" s="36"/>
    </row>
    <row r="37" spans="1:12" ht="15.75" customHeight="1">
      <c r="A37" s="319"/>
      <c r="B37" s="316"/>
      <c r="C37" s="317" t="s">
        <v>438</v>
      </c>
      <c r="D37" s="305">
        <v>4562</v>
      </c>
      <c r="E37" s="305">
        <v>4848</v>
      </c>
      <c r="F37" s="305">
        <v>4988</v>
      </c>
      <c r="G37" s="305">
        <v>5085</v>
      </c>
      <c r="H37" s="305">
        <v>5219</v>
      </c>
      <c r="I37" s="305">
        <v>5055</v>
      </c>
      <c r="J37" s="305">
        <v>4813</v>
      </c>
      <c r="K37" s="305">
        <v>4453</v>
      </c>
      <c r="L37" s="241">
        <v>4258</v>
      </c>
    </row>
    <row r="38" spans="1:12" ht="15.75" customHeight="1">
      <c r="A38" s="319"/>
      <c r="B38" s="316"/>
      <c r="C38" s="318"/>
      <c r="D38" s="35"/>
      <c r="E38" s="35"/>
      <c r="F38" s="35"/>
      <c r="G38" s="35"/>
      <c r="H38" s="35"/>
      <c r="I38" s="35"/>
      <c r="J38" s="35"/>
      <c r="K38" s="35"/>
      <c r="L38" s="36"/>
    </row>
    <row r="39" spans="1:12" ht="15.75" customHeight="1">
      <c r="A39" s="319"/>
      <c r="B39" s="316"/>
      <c r="C39" s="317" t="s">
        <v>439</v>
      </c>
      <c r="D39" s="305">
        <v>14</v>
      </c>
      <c r="E39" s="305">
        <v>20</v>
      </c>
      <c r="F39" s="305">
        <v>19</v>
      </c>
      <c r="G39" s="305">
        <v>38</v>
      </c>
      <c r="H39" s="305">
        <v>40</v>
      </c>
      <c r="I39" s="305">
        <v>63</v>
      </c>
      <c r="J39" s="305">
        <v>54</v>
      </c>
      <c r="K39" s="305">
        <v>44</v>
      </c>
      <c r="L39" s="241">
        <v>76</v>
      </c>
    </row>
    <row r="40" spans="1:12" ht="15.75" customHeight="1">
      <c r="A40" s="319"/>
      <c r="B40" s="316"/>
      <c r="C40" s="318"/>
      <c r="D40" s="35"/>
      <c r="E40" s="35"/>
      <c r="F40" s="35"/>
      <c r="G40" s="35"/>
      <c r="H40" s="35"/>
      <c r="I40" s="35"/>
      <c r="J40" s="35"/>
      <c r="K40" s="35"/>
      <c r="L40" s="36"/>
    </row>
    <row r="41" spans="1:12" ht="15.75" customHeight="1">
      <c r="A41" s="319"/>
      <c r="B41" s="317"/>
      <c r="C41" s="317" t="s">
        <v>145</v>
      </c>
      <c r="D41" s="305">
        <v>55</v>
      </c>
      <c r="E41" s="305">
        <v>63</v>
      </c>
      <c r="F41" s="305">
        <v>123</v>
      </c>
      <c r="G41" s="305">
        <v>138</v>
      </c>
      <c r="H41" s="305">
        <v>119</v>
      </c>
      <c r="I41" s="305">
        <v>141</v>
      </c>
      <c r="J41" s="305">
        <v>185</v>
      </c>
      <c r="K41" s="305">
        <v>166</v>
      </c>
      <c r="L41" s="241">
        <v>107</v>
      </c>
    </row>
    <row r="42" spans="1:12" ht="15.75" customHeight="1">
      <c r="A42" s="319"/>
      <c r="B42" s="607"/>
      <c r="C42" s="607"/>
      <c r="D42" s="35"/>
      <c r="E42" s="35"/>
      <c r="F42" s="35"/>
      <c r="G42" s="35"/>
      <c r="H42" s="35"/>
      <c r="I42" s="35"/>
      <c r="J42" s="35"/>
      <c r="K42" s="35"/>
      <c r="L42" s="36"/>
    </row>
    <row r="43" spans="1:12" ht="15.75" customHeight="1">
      <c r="A43" s="319"/>
      <c r="B43" s="605" t="s">
        <v>149</v>
      </c>
      <c r="C43" s="605"/>
      <c r="D43" s="305">
        <v>5083</v>
      </c>
      <c r="E43" s="305">
        <v>5180</v>
      </c>
      <c r="F43" s="305">
        <v>5213</v>
      </c>
      <c r="G43" s="305">
        <v>5168</v>
      </c>
      <c r="H43" s="305">
        <v>5006</v>
      </c>
      <c r="I43" s="305">
        <v>5069</v>
      </c>
      <c r="J43" s="305">
        <v>5109</v>
      </c>
      <c r="K43" s="305">
        <v>4987</v>
      </c>
      <c r="L43" s="241">
        <v>4832</v>
      </c>
    </row>
    <row r="44" spans="1:12" ht="15.75" customHeight="1">
      <c r="A44" s="319"/>
      <c r="B44" s="607"/>
      <c r="C44" s="607"/>
      <c r="D44" s="35"/>
      <c r="E44" s="35"/>
      <c r="F44" s="35"/>
      <c r="G44" s="35"/>
      <c r="H44" s="35"/>
      <c r="I44" s="35"/>
      <c r="J44" s="35"/>
      <c r="K44" s="35"/>
      <c r="L44" s="36"/>
    </row>
    <row r="45" spans="1:12" ht="15.75" customHeight="1" thickBot="1">
      <c r="A45" s="32"/>
      <c r="B45" s="609" t="s">
        <v>442</v>
      </c>
      <c r="C45" s="609"/>
      <c r="D45" s="37" t="s">
        <v>141</v>
      </c>
      <c r="E45" s="37" t="s">
        <v>141</v>
      </c>
      <c r="F45" s="37">
        <v>1</v>
      </c>
      <c r="G45" s="37">
        <v>2</v>
      </c>
      <c r="H45" s="37">
        <v>13</v>
      </c>
      <c r="I45" s="37">
        <v>26</v>
      </c>
      <c r="J45" s="37">
        <v>29</v>
      </c>
      <c r="K45" s="37">
        <v>143</v>
      </c>
      <c r="L45" s="38">
        <v>109</v>
      </c>
    </row>
    <row r="46" spans="1:12" ht="15.75" customHeight="1">
      <c r="G46" s="230" t="s">
        <v>1024</v>
      </c>
    </row>
    <row r="47" spans="1:12" ht="14.25" customHeight="1"/>
    <row r="49" ht="26.25" customHeight="1"/>
  </sheetData>
  <mergeCells count="26">
    <mergeCell ref="A1:E1"/>
    <mergeCell ref="B44:C44"/>
    <mergeCell ref="B45:C45"/>
    <mergeCell ref="B16:C16"/>
    <mergeCell ref="B15:C15"/>
    <mergeCell ref="B14:C14"/>
    <mergeCell ref="B35:C35"/>
    <mergeCell ref="B42:C42"/>
    <mergeCell ref="B43:C43"/>
    <mergeCell ref="B31:C31"/>
    <mergeCell ref="A33:C33"/>
    <mergeCell ref="B34:C34"/>
    <mergeCell ref="B21:C21"/>
    <mergeCell ref="B28:C28"/>
    <mergeCell ref="B29:C29"/>
    <mergeCell ref="B30:C30"/>
    <mergeCell ref="B17:C17"/>
    <mergeCell ref="A18:C18"/>
    <mergeCell ref="A19:C19"/>
    <mergeCell ref="B20:C20"/>
    <mergeCell ref="A32:C32"/>
    <mergeCell ref="B7:C7"/>
    <mergeCell ref="A3:C3"/>
    <mergeCell ref="A4:C4"/>
    <mergeCell ref="A5:C5"/>
    <mergeCell ref="B6:C6"/>
  </mergeCells>
  <phoneticPr fontId="4"/>
  <pageMargins left="0.59055118110236227" right="0.59055118110236227" top="0.78740157480314965" bottom="0.59055118110236227" header="0.51181102362204722" footer="0.31496062992125984"/>
  <pageSetup paperSize="9" firstPageNumber="33" orientation="portrait" useFirstPageNumber="1" r:id="rId1"/>
  <headerFooter alignWithMargins="0">
    <oddFooter>&amp;C&amp;"ＭＳ 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view="pageBreakPreview" topLeftCell="A40" zoomScaleNormal="100" zoomScaleSheetLayoutView="100" workbookViewId="0">
      <selection activeCell="H60" sqref="H60"/>
    </sheetView>
  </sheetViews>
  <sheetFormatPr defaultRowHeight="13.5"/>
  <cols>
    <col min="1" max="1" width="2.625" style="348" customWidth="1"/>
    <col min="2" max="2" width="3.125" style="348" customWidth="1"/>
    <col min="3" max="3" width="20.25" style="348" customWidth="1"/>
    <col min="4" max="4" width="10.625" style="348" customWidth="1"/>
    <col min="5" max="8" width="12.625" style="348" customWidth="1"/>
    <col min="9" max="16384" width="9" style="348"/>
  </cols>
  <sheetData>
    <row r="1" spans="1:11" ht="22.5" customHeight="1">
      <c r="A1" s="464" t="s">
        <v>915</v>
      </c>
      <c r="B1" s="464"/>
      <c r="C1" s="464"/>
      <c r="D1" s="464"/>
      <c r="E1" s="464"/>
      <c r="F1" s="465"/>
      <c r="G1" s="465"/>
      <c r="H1" s="288"/>
    </row>
    <row r="2" spans="1:11" ht="22.5" customHeight="1" thickBot="1">
      <c r="A2" s="272"/>
      <c r="B2" s="272"/>
      <c r="C2" s="272"/>
      <c r="D2" s="272"/>
      <c r="E2" s="272"/>
      <c r="F2" s="425" t="s">
        <v>937</v>
      </c>
      <c r="G2" s="425"/>
      <c r="H2" s="425"/>
      <c r="I2" s="1"/>
    </row>
    <row r="3" spans="1:11" ht="14.25" customHeight="1">
      <c r="A3" s="435" t="s">
        <v>275</v>
      </c>
      <c r="B3" s="414"/>
      <c r="C3" s="414"/>
      <c r="D3" s="414"/>
      <c r="E3" s="271" t="s">
        <v>274</v>
      </c>
      <c r="F3" s="271" t="s">
        <v>380</v>
      </c>
      <c r="G3" s="271" t="s">
        <v>381</v>
      </c>
      <c r="H3" s="299" t="s">
        <v>382</v>
      </c>
      <c r="I3" s="1"/>
    </row>
    <row r="4" spans="1:11" ht="12.75" customHeight="1">
      <c r="A4" s="468" t="s">
        <v>496</v>
      </c>
      <c r="B4" s="469"/>
      <c r="C4" s="469"/>
      <c r="D4" s="45"/>
      <c r="E4" s="47" t="s">
        <v>159</v>
      </c>
      <c r="F4" s="35"/>
      <c r="G4" s="35"/>
      <c r="H4" s="36"/>
      <c r="I4" s="1"/>
    </row>
    <row r="5" spans="1:11" ht="12.75" customHeight="1">
      <c r="A5" s="468"/>
      <c r="B5" s="469"/>
      <c r="C5" s="469"/>
      <c r="D5" s="321" t="s">
        <v>446</v>
      </c>
      <c r="E5" s="305">
        <v>8601</v>
      </c>
      <c r="F5" s="305">
        <v>669</v>
      </c>
      <c r="G5" s="305">
        <v>1711</v>
      </c>
      <c r="H5" s="241">
        <v>4217</v>
      </c>
      <c r="I5" s="1"/>
    </row>
    <row r="6" spans="1:11" ht="12.75" customHeight="1">
      <c r="A6" s="468"/>
      <c r="B6" s="469"/>
      <c r="C6" s="469"/>
      <c r="D6" s="320" t="s">
        <v>911</v>
      </c>
      <c r="E6" s="47" t="s">
        <v>447</v>
      </c>
      <c r="F6" s="35"/>
      <c r="G6" s="35"/>
      <c r="H6" s="36"/>
      <c r="I6" s="1"/>
    </row>
    <row r="7" spans="1:11" ht="12.75" customHeight="1">
      <c r="A7" s="468"/>
      <c r="B7" s="469"/>
      <c r="C7" s="469"/>
      <c r="D7" s="321" t="s">
        <v>444</v>
      </c>
      <c r="E7" s="305">
        <v>19645</v>
      </c>
      <c r="F7" s="305">
        <v>2745</v>
      </c>
      <c r="G7" s="305">
        <v>6646</v>
      </c>
      <c r="H7" s="241">
        <v>9158</v>
      </c>
      <c r="I7" s="1"/>
    </row>
    <row r="8" spans="1:11" ht="12.75" customHeight="1">
      <c r="A8" s="468"/>
      <c r="B8" s="469"/>
      <c r="C8" s="469"/>
      <c r="D8" s="610" t="s">
        <v>750</v>
      </c>
      <c r="E8" s="47" t="s">
        <v>616</v>
      </c>
      <c r="F8" s="35"/>
      <c r="G8" s="35"/>
      <c r="H8" s="36"/>
      <c r="I8" s="1"/>
    </row>
    <row r="9" spans="1:11" ht="12.75" customHeight="1">
      <c r="A9" s="618"/>
      <c r="B9" s="519"/>
      <c r="C9" s="469"/>
      <c r="D9" s="611"/>
      <c r="E9" s="305">
        <v>19645</v>
      </c>
      <c r="F9" s="305">
        <v>884</v>
      </c>
      <c r="G9" s="305">
        <v>2948</v>
      </c>
      <c r="H9" s="241">
        <v>6225</v>
      </c>
      <c r="I9" s="1"/>
    </row>
    <row r="10" spans="1:11" ht="12.75" customHeight="1">
      <c r="A10" s="619"/>
      <c r="B10" s="521"/>
      <c r="C10" s="469" t="s">
        <v>161</v>
      </c>
      <c r="D10" s="320"/>
      <c r="E10" s="47" t="s">
        <v>447</v>
      </c>
      <c r="F10" s="35"/>
      <c r="G10" s="35"/>
      <c r="H10" s="36"/>
      <c r="I10" s="1"/>
    </row>
    <row r="11" spans="1:11" ht="12.75" customHeight="1">
      <c r="A11" s="619"/>
      <c r="B11" s="620"/>
      <c r="C11" s="469"/>
      <c r="D11" s="321" t="s">
        <v>751</v>
      </c>
      <c r="E11" s="112">
        <v>2.2799999999999998</v>
      </c>
      <c r="F11" s="112">
        <v>1.32</v>
      </c>
      <c r="G11" s="112">
        <v>1.72</v>
      </c>
      <c r="H11" s="90">
        <v>1.48</v>
      </c>
      <c r="I11" s="1"/>
    </row>
    <row r="12" spans="1:11" ht="12.75" customHeight="1">
      <c r="A12" s="323"/>
      <c r="B12" s="469" t="s">
        <v>150</v>
      </c>
      <c r="C12" s="469"/>
      <c r="D12" s="45"/>
      <c r="E12" s="47" t="s">
        <v>159</v>
      </c>
      <c r="F12" s="35"/>
      <c r="G12" s="35"/>
      <c r="H12" s="36"/>
      <c r="I12" s="1"/>
    </row>
    <row r="13" spans="1:11" ht="12.75" customHeight="1">
      <c r="A13" s="323"/>
      <c r="B13" s="469"/>
      <c r="C13" s="469"/>
      <c r="D13" s="321" t="s">
        <v>446</v>
      </c>
      <c r="E13" s="305">
        <v>5219</v>
      </c>
      <c r="F13" s="305">
        <v>587</v>
      </c>
      <c r="G13" s="305">
        <v>1438</v>
      </c>
      <c r="H13" s="241">
        <v>2349</v>
      </c>
      <c r="I13" s="113"/>
      <c r="J13" s="113"/>
      <c r="K13" s="113"/>
    </row>
    <row r="14" spans="1:11" ht="12.75" customHeight="1">
      <c r="A14" s="323"/>
      <c r="B14" s="469"/>
      <c r="C14" s="469"/>
      <c r="D14" s="320" t="s">
        <v>911</v>
      </c>
      <c r="E14" s="47" t="s">
        <v>447</v>
      </c>
      <c r="F14" s="35"/>
      <c r="G14" s="35"/>
      <c r="H14" s="36"/>
      <c r="I14" s="113"/>
      <c r="J14" s="113"/>
      <c r="K14" s="113"/>
    </row>
    <row r="15" spans="1:11" ht="12.75" customHeight="1">
      <c r="A15" s="323"/>
      <c r="B15" s="469"/>
      <c r="C15" s="469"/>
      <c r="D15" s="321" t="s">
        <v>444</v>
      </c>
      <c r="E15" s="305">
        <v>13873</v>
      </c>
      <c r="F15" s="305">
        <v>2288</v>
      </c>
      <c r="G15" s="305">
        <v>5287</v>
      </c>
      <c r="H15" s="241">
        <v>5220</v>
      </c>
      <c r="I15" s="113"/>
      <c r="J15" s="113"/>
      <c r="K15" s="113"/>
    </row>
    <row r="16" spans="1:11" ht="12.75" customHeight="1">
      <c r="A16" s="323"/>
      <c r="B16" s="469"/>
      <c r="C16" s="469"/>
      <c r="D16" s="610" t="s">
        <v>750</v>
      </c>
      <c r="E16" s="47" t="s">
        <v>447</v>
      </c>
      <c r="F16" s="35"/>
      <c r="G16" s="35"/>
      <c r="H16" s="36"/>
      <c r="I16" s="113"/>
      <c r="J16" s="113"/>
      <c r="K16" s="113"/>
    </row>
    <row r="17" spans="1:11" ht="12.75" customHeight="1">
      <c r="A17" s="323"/>
      <c r="B17" s="519"/>
      <c r="C17" s="469"/>
      <c r="D17" s="611"/>
      <c r="E17" s="305">
        <v>13873</v>
      </c>
      <c r="F17" s="305">
        <v>774</v>
      </c>
      <c r="G17" s="305">
        <v>2524</v>
      </c>
      <c r="H17" s="241">
        <v>3996</v>
      </c>
      <c r="I17" s="113"/>
      <c r="J17" s="113"/>
      <c r="K17" s="113"/>
    </row>
    <row r="18" spans="1:11" ht="12.75" customHeight="1">
      <c r="A18" s="323"/>
      <c r="B18" s="304"/>
      <c r="C18" s="469" t="s">
        <v>152</v>
      </c>
      <c r="D18" s="45"/>
      <c r="E18" s="47" t="s">
        <v>159</v>
      </c>
      <c r="F18" s="35"/>
      <c r="G18" s="35"/>
      <c r="H18" s="36"/>
    </row>
    <row r="19" spans="1:11" ht="12.75" customHeight="1">
      <c r="A19" s="323"/>
      <c r="B19" s="304"/>
      <c r="C19" s="469"/>
      <c r="D19" s="321" t="s">
        <v>446</v>
      </c>
      <c r="E19" s="305">
        <v>2420</v>
      </c>
      <c r="F19" s="305" t="s">
        <v>151</v>
      </c>
      <c r="G19" s="305" t="s">
        <v>151</v>
      </c>
      <c r="H19" s="241">
        <v>1556</v>
      </c>
    </row>
    <row r="20" spans="1:11" ht="12.75" customHeight="1">
      <c r="A20" s="323"/>
      <c r="B20" s="304"/>
      <c r="C20" s="469"/>
      <c r="D20" s="320" t="s">
        <v>911</v>
      </c>
      <c r="E20" s="47" t="s">
        <v>447</v>
      </c>
      <c r="F20" s="35"/>
      <c r="G20" s="35"/>
      <c r="H20" s="36"/>
    </row>
    <row r="21" spans="1:11" ht="12.75" customHeight="1">
      <c r="A21" s="323"/>
      <c r="B21" s="304"/>
      <c r="C21" s="469"/>
      <c r="D21" s="321" t="s">
        <v>444</v>
      </c>
      <c r="E21" s="305">
        <v>4840</v>
      </c>
      <c r="F21" s="305" t="s">
        <v>151</v>
      </c>
      <c r="G21" s="305" t="s">
        <v>151</v>
      </c>
      <c r="H21" s="241">
        <v>3112</v>
      </c>
    </row>
    <row r="22" spans="1:11" ht="12.75" customHeight="1">
      <c r="A22" s="323"/>
      <c r="B22" s="304"/>
      <c r="C22" s="469"/>
      <c r="D22" s="610" t="s">
        <v>750</v>
      </c>
      <c r="E22" s="47" t="s">
        <v>447</v>
      </c>
      <c r="F22" s="35"/>
      <c r="G22" s="35"/>
      <c r="H22" s="36"/>
    </row>
    <row r="23" spans="1:11" ht="12.75" customHeight="1">
      <c r="A23" s="323"/>
      <c r="B23" s="304"/>
      <c r="C23" s="469"/>
      <c r="D23" s="611"/>
      <c r="E23" s="305">
        <v>4840</v>
      </c>
      <c r="F23" s="305" t="s">
        <v>151</v>
      </c>
      <c r="G23" s="305" t="s">
        <v>151</v>
      </c>
      <c r="H23" s="241">
        <v>2863</v>
      </c>
    </row>
    <row r="24" spans="1:11" ht="12.75" customHeight="1">
      <c r="A24" s="323"/>
      <c r="B24" s="304"/>
      <c r="C24" s="469" t="s">
        <v>153</v>
      </c>
      <c r="D24" s="45"/>
      <c r="E24" s="47" t="s">
        <v>159</v>
      </c>
      <c r="F24" s="35"/>
      <c r="G24" s="35"/>
      <c r="H24" s="36"/>
    </row>
    <row r="25" spans="1:11" ht="12.75" customHeight="1">
      <c r="A25" s="323"/>
      <c r="B25" s="304"/>
      <c r="C25" s="469"/>
      <c r="D25" s="321" t="s">
        <v>446</v>
      </c>
      <c r="E25" s="305">
        <v>1983</v>
      </c>
      <c r="F25" s="305">
        <v>550</v>
      </c>
      <c r="G25" s="305">
        <v>1182</v>
      </c>
      <c r="H25" s="241">
        <v>422</v>
      </c>
    </row>
    <row r="26" spans="1:11" ht="12.75" customHeight="1">
      <c r="A26" s="323"/>
      <c r="B26" s="304"/>
      <c r="C26" s="469"/>
      <c r="D26" s="320" t="s">
        <v>911</v>
      </c>
      <c r="E26" s="47" t="s">
        <v>447</v>
      </c>
      <c r="F26" s="35"/>
      <c r="G26" s="35"/>
      <c r="H26" s="36"/>
    </row>
    <row r="27" spans="1:11" ht="12.75" customHeight="1">
      <c r="A27" s="323"/>
      <c r="B27" s="304"/>
      <c r="C27" s="469"/>
      <c r="D27" s="321" t="s">
        <v>444</v>
      </c>
      <c r="E27" s="305">
        <v>7159</v>
      </c>
      <c r="F27" s="305">
        <v>2185</v>
      </c>
      <c r="G27" s="305">
        <v>4606</v>
      </c>
      <c r="H27" s="241">
        <v>1333</v>
      </c>
    </row>
    <row r="28" spans="1:11" ht="12.75" customHeight="1">
      <c r="A28" s="323"/>
      <c r="B28" s="304"/>
      <c r="C28" s="469"/>
      <c r="D28" s="610" t="s">
        <v>750</v>
      </c>
      <c r="E28" s="47" t="s">
        <v>447</v>
      </c>
      <c r="F28" s="35"/>
      <c r="G28" s="35"/>
      <c r="H28" s="36"/>
    </row>
    <row r="29" spans="1:11" ht="12.75" customHeight="1">
      <c r="A29" s="323"/>
      <c r="B29" s="304"/>
      <c r="C29" s="469"/>
      <c r="D29" s="611"/>
      <c r="E29" s="305">
        <v>7159</v>
      </c>
      <c r="F29" s="305">
        <v>733</v>
      </c>
      <c r="G29" s="305">
        <v>2136</v>
      </c>
      <c r="H29" s="241">
        <v>740</v>
      </c>
    </row>
    <row r="30" spans="1:11" ht="12.75" customHeight="1">
      <c r="A30" s="323"/>
      <c r="B30" s="304"/>
      <c r="C30" s="469" t="s">
        <v>154</v>
      </c>
      <c r="D30" s="45"/>
      <c r="E30" s="47" t="s">
        <v>159</v>
      </c>
      <c r="F30" s="35"/>
      <c r="G30" s="35"/>
      <c r="H30" s="36"/>
    </row>
    <row r="31" spans="1:11" ht="12.75" customHeight="1">
      <c r="A31" s="323"/>
      <c r="B31" s="304"/>
      <c r="C31" s="469"/>
      <c r="D31" s="321" t="s">
        <v>446</v>
      </c>
      <c r="E31" s="305">
        <v>116</v>
      </c>
      <c r="F31" s="305">
        <v>2</v>
      </c>
      <c r="G31" s="305">
        <v>24</v>
      </c>
      <c r="H31" s="241">
        <v>56</v>
      </c>
    </row>
    <row r="32" spans="1:11" ht="12.75" customHeight="1">
      <c r="A32" s="323"/>
      <c r="B32" s="304"/>
      <c r="C32" s="469"/>
      <c r="D32" s="320" t="s">
        <v>911</v>
      </c>
      <c r="E32" s="47" t="s">
        <v>447</v>
      </c>
      <c r="F32" s="35"/>
      <c r="G32" s="35"/>
      <c r="H32" s="36"/>
    </row>
    <row r="33" spans="1:8" ht="12.75" customHeight="1">
      <c r="A33" s="323"/>
      <c r="B33" s="304"/>
      <c r="C33" s="469"/>
      <c r="D33" s="321" t="s">
        <v>444</v>
      </c>
      <c r="E33" s="305">
        <v>259</v>
      </c>
      <c r="F33" s="305">
        <v>8</v>
      </c>
      <c r="G33" s="305">
        <v>63</v>
      </c>
      <c r="H33" s="241">
        <v>118</v>
      </c>
    </row>
    <row r="34" spans="1:8" ht="12.75" customHeight="1">
      <c r="A34" s="323"/>
      <c r="B34" s="304"/>
      <c r="C34" s="469"/>
      <c r="D34" s="610" t="s">
        <v>750</v>
      </c>
      <c r="E34" s="47" t="s">
        <v>447</v>
      </c>
      <c r="F34" s="35"/>
      <c r="G34" s="35"/>
      <c r="H34" s="36"/>
    </row>
    <row r="35" spans="1:8" ht="12.75" customHeight="1">
      <c r="A35" s="323"/>
      <c r="B35" s="304"/>
      <c r="C35" s="469"/>
      <c r="D35" s="611"/>
      <c r="E35" s="305">
        <v>259</v>
      </c>
      <c r="F35" s="305">
        <v>3</v>
      </c>
      <c r="G35" s="305">
        <v>36</v>
      </c>
      <c r="H35" s="241">
        <v>57</v>
      </c>
    </row>
    <row r="36" spans="1:8" ht="12.75" customHeight="1">
      <c r="A36" s="323"/>
      <c r="B36" s="304"/>
      <c r="C36" s="469" t="s">
        <v>155</v>
      </c>
      <c r="D36" s="45"/>
      <c r="E36" s="47" t="s">
        <v>159</v>
      </c>
      <c r="F36" s="35"/>
      <c r="G36" s="35"/>
      <c r="H36" s="36"/>
    </row>
    <row r="37" spans="1:8" ht="12.75" customHeight="1">
      <c r="A37" s="323"/>
      <c r="B37" s="304"/>
      <c r="C37" s="469"/>
      <c r="D37" s="321" t="s">
        <v>446</v>
      </c>
      <c r="E37" s="305">
        <v>700</v>
      </c>
      <c r="F37" s="305">
        <v>35</v>
      </c>
      <c r="G37" s="305">
        <v>232</v>
      </c>
      <c r="H37" s="241">
        <v>315</v>
      </c>
    </row>
    <row r="38" spans="1:8" ht="12.75" customHeight="1">
      <c r="A38" s="323"/>
      <c r="B38" s="304"/>
      <c r="C38" s="469"/>
      <c r="D38" s="320" t="s">
        <v>911</v>
      </c>
      <c r="E38" s="47" t="s">
        <v>447</v>
      </c>
      <c r="F38" s="35"/>
      <c r="G38" s="35"/>
      <c r="H38" s="36"/>
    </row>
    <row r="39" spans="1:8" ht="12.75" customHeight="1">
      <c r="A39" s="323"/>
      <c r="B39" s="304"/>
      <c r="C39" s="469"/>
      <c r="D39" s="321" t="s">
        <v>444</v>
      </c>
      <c r="E39" s="305">
        <v>1615</v>
      </c>
      <c r="F39" s="305">
        <v>95</v>
      </c>
      <c r="G39" s="305">
        <v>618</v>
      </c>
      <c r="H39" s="241">
        <v>657</v>
      </c>
    </row>
    <row r="40" spans="1:8" ht="12.75" customHeight="1">
      <c r="A40" s="323"/>
      <c r="B40" s="304"/>
      <c r="C40" s="469"/>
      <c r="D40" s="610" t="s">
        <v>750</v>
      </c>
      <c r="E40" s="47" t="s">
        <v>447</v>
      </c>
      <c r="F40" s="35"/>
      <c r="G40" s="35"/>
      <c r="H40" s="36"/>
    </row>
    <row r="41" spans="1:8" ht="12.75" customHeight="1">
      <c r="A41" s="323"/>
      <c r="B41" s="324"/>
      <c r="C41" s="469"/>
      <c r="D41" s="611"/>
      <c r="E41" s="305">
        <v>1615</v>
      </c>
      <c r="F41" s="305">
        <v>38</v>
      </c>
      <c r="G41" s="305">
        <v>352</v>
      </c>
      <c r="H41" s="241">
        <v>336</v>
      </c>
    </row>
    <row r="42" spans="1:8" ht="12.75" customHeight="1">
      <c r="A42" s="323"/>
      <c r="B42" s="469" t="s">
        <v>156</v>
      </c>
      <c r="C42" s="469"/>
      <c r="D42" s="45"/>
      <c r="E42" s="47" t="s">
        <v>159</v>
      </c>
      <c r="F42" s="35"/>
      <c r="G42" s="35"/>
      <c r="H42" s="36"/>
    </row>
    <row r="43" spans="1:8" ht="12.75" customHeight="1">
      <c r="A43" s="323"/>
      <c r="B43" s="469"/>
      <c r="C43" s="469"/>
      <c r="D43" s="321" t="s">
        <v>446</v>
      </c>
      <c r="E43" s="305">
        <v>760</v>
      </c>
      <c r="F43" s="305">
        <v>79</v>
      </c>
      <c r="G43" s="305">
        <v>263</v>
      </c>
      <c r="H43" s="241">
        <v>669</v>
      </c>
    </row>
    <row r="44" spans="1:8" ht="12.75" customHeight="1">
      <c r="A44" s="323"/>
      <c r="B44" s="469"/>
      <c r="C44" s="469"/>
      <c r="D44" s="320" t="s">
        <v>911</v>
      </c>
      <c r="E44" s="47" t="s">
        <v>447</v>
      </c>
      <c r="F44" s="35"/>
      <c r="G44" s="35"/>
      <c r="H44" s="36"/>
    </row>
    <row r="45" spans="1:8" ht="12.75" customHeight="1">
      <c r="A45" s="323"/>
      <c r="B45" s="469"/>
      <c r="C45" s="469"/>
      <c r="D45" s="321" t="s">
        <v>444</v>
      </c>
      <c r="E45" s="305">
        <v>3075</v>
      </c>
      <c r="F45" s="305">
        <v>444</v>
      </c>
      <c r="G45" s="305">
        <v>1328</v>
      </c>
      <c r="H45" s="241">
        <v>2717</v>
      </c>
    </row>
    <row r="46" spans="1:8" ht="12.75" customHeight="1">
      <c r="A46" s="323"/>
      <c r="B46" s="469"/>
      <c r="C46" s="469"/>
      <c r="D46" s="610" t="s">
        <v>750</v>
      </c>
      <c r="E46" s="47" t="s">
        <v>447</v>
      </c>
      <c r="F46" s="35"/>
      <c r="G46" s="35"/>
      <c r="H46" s="36"/>
    </row>
    <row r="47" spans="1:8" ht="12.75" customHeight="1">
      <c r="A47" s="323"/>
      <c r="B47" s="519"/>
      <c r="C47" s="469"/>
      <c r="D47" s="611"/>
      <c r="E47" s="305">
        <v>3075</v>
      </c>
      <c r="F47" s="305">
        <v>107</v>
      </c>
      <c r="G47" s="305">
        <v>412</v>
      </c>
      <c r="H47" s="241">
        <v>1022</v>
      </c>
    </row>
    <row r="48" spans="1:8" ht="12.75" customHeight="1">
      <c r="A48" s="323"/>
      <c r="B48" s="304"/>
      <c r="C48" s="469" t="s">
        <v>157</v>
      </c>
      <c r="D48" s="45"/>
      <c r="E48" s="47" t="s">
        <v>159</v>
      </c>
      <c r="F48" s="35"/>
      <c r="G48" s="35"/>
      <c r="H48" s="36"/>
    </row>
    <row r="49" spans="1:9" ht="12.75" customHeight="1">
      <c r="A49" s="323"/>
      <c r="B49" s="304"/>
      <c r="C49" s="469"/>
      <c r="D49" s="321" t="s">
        <v>446</v>
      </c>
      <c r="E49" s="305">
        <v>58</v>
      </c>
      <c r="F49" s="305" t="s">
        <v>151</v>
      </c>
      <c r="G49" s="305" t="s">
        <v>151</v>
      </c>
      <c r="H49" s="241">
        <v>56</v>
      </c>
    </row>
    <row r="50" spans="1:9" ht="12.75" customHeight="1">
      <c r="A50" s="323"/>
      <c r="B50" s="304"/>
      <c r="C50" s="469"/>
      <c r="D50" s="320" t="s">
        <v>911</v>
      </c>
      <c r="E50" s="47" t="s">
        <v>447</v>
      </c>
      <c r="F50" s="35"/>
      <c r="G50" s="35"/>
      <c r="H50" s="36"/>
    </row>
    <row r="51" spans="1:9" ht="12.75" customHeight="1">
      <c r="A51" s="323"/>
      <c r="B51" s="304"/>
      <c r="C51" s="469"/>
      <c r="D51" s="321" t="s">
        <v>444</v>
      </c>
      <c r="E51" s="305">
        <v>232</v>
      </c>
      <c r="F51" s="305" t="s">
        <v>151</v>
      </c>
      <c r="G51" s="305" t="s">
        <v>151</v>
      </c>
      <c r="H51" s="241">
        <v>224</v>
      </c>
    </row>
    <row r="52" spans="1:9" ht="12.75" customHeight="1">
      <c r="A52" s="323"/>
      <c r="B52" s="304"/>
      <c r="C52" s="469"/>
      <c r="D52" s="610" t="s">
        <v>750</v>
      </c>
      <c r="E52" s="47" t="s">
        <v>447</v>
      </c>
      <c r="F52" s="35"/>
      <c r="G52" s="35"/>
      <c r="H52" s="36"/>
    </row>
    <row r="53" spans="1:9" ht="12.75" customHeight="1">
      <c r="A53" s="323"/>
      <c r="B53" s="304"/>
      <c r="C53" s="469"/>
      <c r="D53" s="611"/>
      <c r="E53" s="305">
        <v>232</v>
      </c>
      <c r="F53" s="305" t="s">
        <v>151</v>
      </c>
      <c r="G53" s="305" t="s">
        <v>151</v>
      </c>
      <c r="H53" s="241">
        <v>118</v>
      </c>
    </row>
    <row r="54" spans="1:9" ht="12.75" customHeight="1">
      <c r="A54" s="323"/>
      <c r="B54" s="304"/>
      <c r="C54" s="469" t="s">
        <v>158</v>
      </c>
      <c r="D54" s="320"/>
      <c r="E54" s="47" t="s">
        <v>159</v>
      </c>
      <c r="F54" s="35"/>
      <c r="G54" s="35"/>
      <c r="H54" s="36"/>
    </row>
    <row r="55" spans="1:9" ht="12.75" customHeight="1">
      <c r="A55" s="323"/>
      <c r="B55" s="304"/>
      <c r="C55" s="469"/>
      <c r="D55" s="321" t="s">
        <v>445</v>
      </c>
      <c r="E55" s="305">
        <v>165</v>
      </c>
      <c r="F55" s="305" t="s">
        <v>151</v>
      </c>
      <c r="G55" s="305" t="s">
        <v>151</v>
      </c>
      <c r="H55" s="241">
        <v>161</v>
      </c>
    </row>
    <row r="56" spans="1:9" ht="12.75" customHeight="1">
      <c r="A56" s="323"/>
      <c r="B56" s="304"/>
      <c r="C56" s="469"/>
      <c r="D56" s="320" t="s">
        <v>911</v>
      </c>
      <c r="E56" s="47" t="s">
        <v>447</v>
      </c>
      <c r="F56" s="35"/>
      <c r="G56" s="35"/>
      <c r="H56" s="36"/>
    </row>
    <row r="57" spans="1:9" ht="12.75" customHeight="1">
      <c r="A57" s="323"/>
      <c r="B57" s="304"/>
      <c r="C57" s="469"/>
      <c r="D57" s="321" t="s">
        <v>443</v>
      </c>
      <c r="E57" s="305">
        <v>495</v>
      </c>
      <c r="F57" s="305" t="s">
        <v>151</v>
      </c>
      <c r="G57" s="305" t="s">
        <v>151</v>
      </c>
      <c r="H57" s="241">
        <v>483</v>
      </c>
    </row>
    <row r="58" spans="1:9" ht="12.75" customHeight="1">
      <c r="A58" s="323"/>
      <c r="B58" s="304"/>
      <c r="C58" s="469"/>
      <c r="D58" s="610" t="s">
        <v>750</v>
      </c>
      <c r="E58" s="47" t="s">
        <v>447</v>
      </c>
      <c r="F58" s="35"/>
      <c r="G58" s="35"/>
      <c r="H58" s="36"/>
    </row>
    <row r="59" spans="1:9" ht="12.75" customHeight="1" thickBot="1">
      <c r="A59" s="41"/>
      <c r="B59" s="42"/>
      <c r="C59" s="612"/>
      <c r="D59" s="613"/>
      <c r="E59" s="37">
        <v>495</v>
      </c>
      <c r="F59" s="37" t="s">
        <v>151</v>
      </c>
      <c r="G59" s="37" t="s">
        <v>151</v>
      </c>
      <c r="H59" s="38">
        <v>230</v>
      </c>
    </row>
    <row r="60" spans="1:9" ht="12.75" customHeight="1">
      <c r="A60" s="9"/>
      <c r="B60" s="9"/>
      <c r="C60" s="9"/>
      <c r="D60" s="10"/>
      <c r="E60" s="46"/>
      <c r="F60" s="46"/>
      <c r="G60" s="46"/>
      <c r="H60" s="390" t="s">
        <v>1024</v>
      </c>
    </row>
    <row r="61" spans="1:9" ht="22.5" customHeight="1" thickBot="1">
      <c r="E61" s="389"/>
      <c r="F61" s="389"/>
      <c r="G61" s="389"/>
      <c r="H61" s="389"/>
    </row>
    <row r="62" spans="1:9" s="385" customFormat="1" ht="14.25" customHeight="1">
      <c r="A62" s="435" t="s">
        <v>275</v>
      </c>
      <c r="B62" s="414"/>
      <c r="C62" s="414"/>
      <c r="D62" s="414"/>
      <c r="E62" s="310" t="s">
        <v>274</v>
      </c>
      <c r="F62" s="310" t="s">
        <v>380</v>
      </c>
      <c r="G62" s="310" t="s">
        <v>381</v>
      </c>
      <c r="H62" s="311" t="s">
        <v>382</v>
      </c>
      <c r="I62" s="30"/>
    </row>
    <row r="63" spans="1:9" ht="12.75" customHeight="1">
      <c r="A63" s="329"/>
      <c r="B63" s="330"/>
      <c r="C63" s="469" t="s">
        <v>162</v>
      </c>
      <c r="D63" s="45"/>
      <c r="E63" s="47" t="s">
        <v>159</v>
      </c>
      <c r="F63" s="35"/>
      <c r="G63" s="35"/>
      <c r="H63" s="36"/>
    </row>
    <row r="64" spans="1:9" ht="12.75" customHeight="1">
      <c r="A64" s="26"/>
      <c r="B64" s="44"/>
      <c r="C64" s="469"/>
      <c r="D64" s="321" t="s">
        <v>446</v>
      </c>
      <c r="E64" s="305">
        <v>97</v>
      </c>
      <c r="F64" s="305">
        <v>24</v>
      </c>
      <c r="G64" s="305">
        <v>71</v>
      </c>
      <c r="H64" s="241">
        <v>87</v>
      </c>
    </row>
    <row r="65" spans="1:8" ht="12.75" customHeight="1">
      <c r="A65" s="26"/>
      <c r="B65" s="44"/>
      <c r="C65" s="469"/>
      <c r="D65" s="320" t="s">
        <v>911</v>
      </c>
      <c r="E65" s="47" t="s">
        <v>447</v>
      </c>
      <c r="F65" s="35"/>
      <c r="G65" s="35"/>
      <c r="H65" s="36"/>
    </row>
    <row r="66" spans="1:8" ht="12.75" customHeight="1">
      <c r="A66" s="26"/>
      <c r="B66" s="44"/>
      <c r="C66" s="469"/>
      <c r="D66" s="321" t="s">
        <v>444</v>
      </c>
      <c r="E66" s="305">
        <v>556</v>
      </c>
      <c r="F66" s="305">
        <v>143</v>
      </c>
      <c r="G66" s="305">
        <v>420</v>
      </c>
      <c r="H66" s="241">
        <v>496</v>
      </c>
    </row>
    <row r="67" spans="1:8" ht="12.75" customHeight="1">
      <c r="A67" s="26"/>
      <c r="B67" s="44"/>
      <c r="C67" s="469"/>
      <c r="D67" s="610" t="s">
        <v>750</v>
      </c>
      <c r="E67" s="47" t="s">
        <v>447</v>
      </c>
      <c r="F67" s="35"/>
      <c r="G67" s="35"/>
      <c r="H67" s="36"/>
    </row>
    <row r="68" spans="1:8" ht="12.75" customHeight="1">
      <c r="A68" s="26"/>
      <c r="B68" s="44"/>
      <c r="C68" s="469"/>
      <c r="D68" s="611"/>
      <c r="E68" s="305">
        <v>556</v>
      </c>
      <c r="F68" s="305">
        <v>35</v>
      </c>
      <c r="G68" s="305">
        <v>126</v>
      </c>
      <c r="H68" s="241">
        <v>168</v>
      </c>
    </row>
    <row r="69" spans="1:8" ht="12.75" customHeight="1">
      <c r="A69" s="26"/>
      <c r="B69" s="44"/>
      <c r="C69" s="469" t="s">
        <v>163</v>
      </c>
      <c r="D69" s="45"/>
      <c r="E69" s="47" t="s">
        <v>159</v>
      </c>
      <c r="F69" s="35"/>
      <c r="G69" s="35"/>
      <c r="H69" s="36"/>
    </row>
    <row r="70" spans="1:8" ht="12.75" customHeight="1">
      <c r="A70" s="26"/>
      <c r="B70" s="44"/>
      <c r="C70" s="469"/>
      <c r="D70" s="321" t="s">
        <v>446</v>
      </c>
      <c r="E70" s="305">
        <v>166</v>
      </c>
      <c r="F70" s="305">
        <v>16</v>
      </c>
      <c r="G70" s="305">
        <v>73</v>
      </c>
      <c r="H70" s="241">
        <v>157</v>
      </c>
    </row>
    <row r="71" spans="1:8" ht="12.75" customHeight="1">
      <c r="A71" s="26"/>
      <c r="B71" s="44"/>
      <c r="C71" s="469"/>
      <c r="D71" s="320" t="s">
        <v>911</v>
      </c>
      <c r="E71" s="47" t="s">
        <v>447</v>
      </c>
      <c r="F71" s="35"/>
      <c r="G71" s="35"/>
      <c r="H71" s="36"/>
    </row>
    <row r="72" spans="1:8" ht="12.75" customHeight="1">
      <c r="A72" s="26"/>
      <c r="B72" s="44"/>
      <c r="C72" s="469"/>
      <c r="D72" s="321" t="s">
        <v>444</v>
      </c>
      <c r="E72" s="305">
        <v>742</v>
      </c>
      <c r="F72" s="305">
        <v>76</v>
      </c>
      <c r="G72" s="305">
        <v>349</v>
      </c>
      <c r="H72" s="241">
        <v>697</v>
      </c>
    </row>
    <row r="73" spans="1:8" ht="12.75" customHeight="1">
      <c r="A73" s="26"/>
      <c r="B73" s="44"/>
      <c r="C73" s="469"/>
      <c r="D73" s="610" t="s">
        <v>750</v>
      </c>
      <c r="E73" s="47" t="s">
        <v>447</v>
      </c>
      <c r="F73" s="35"/>
      <c r="G73" s="35"/>
      <c r="H73" s="36"/>
    </row>
    <row r="74" spans="1:8" ht="12.75" customHeight="1">
      <c r="A74" s="26"/>
      <c r="B74" s="44"/>
      <c r="C74" s="469"/>
      <c r="D74" s="611"/>
      <c r="E74" s="305">
        <v>742</v>
      </c>
      <c r="F74" s="305">
        <v>20</v>
      </c>
      <c r="G74" s="305">
        <v>118</v>
      </c>
      <c r="H74" s="241">
        <v>184</v>
      </c>
    </row>
    <row r="75" spans="1:8" ht="12.75" customHeight="1">
      <c r="A75" s="26"/>
      <c r="B75" s="44"/>
      <c r="C75" s="469" t="s">
        <v>164</v>
      </c>
      <c r="D75" s="45"/>
      <c r="E75" s="47" t="s">
        <v>159</v>
      </c>
      <c r="F75" s="35"/>
      <c r="G75" s="35"/>
      <c r="H75" s="36"/>
    </row>
    <row r="76" spans="1:8" ht="12.75" customHeight="1">
      <c r="A76" s="26"/>
      <c r="B76" s="44"/>
      <c r="C76" s="469"/>
      <c r="D76" s="321" t="s">
        <v>446</v>
      </c>
      <c r="E76" s="305">
        <v>27</v>
      </c>
      <c r="F76" s="305" t="s">
        <v>151</v>
      </c>
      <c r="G76" s="305">
        <v>12</v>
      </c>
      <c r="H76" s="241">
        <v>23</v>
      </c>
    </row>
    <row r="77" spans="1:8" ht="12.75" customHeight="1">
      <c r="A77" s="26"/>
      <c r="B77" s="44"/>
      <c r="C77" s="469"/>
      <c r="D77" s="320" t="s">
        <v>911</v>
      </c>
      <c r="E77" s="47" t="s">
        <v>447</v>
      </c>
      <c r="F77" s="35"/>
      <c r="G77" s="35"/>
      <c r="H77" s="36"/>
    </row>
    <row r="78" spans="1:8" ht="12.75" customHeight="1">
      <c r="A78" s="26"/>
      <c r="B78" s="44"/>
      <c r="C78" s="469"/>
      <c r="D78" s="321" t="s">
        <v>444</v>
      </c>
      <c r="E78" s="305">
        <v>85</v>
      </c>
      <c r="F78" s="305" t="s">
        <v>151</v>
      </c>
      <c r="G78" s="305">
        <v>40</v>
      </c>
      <c r="H78" s="241">
        <v>71</v>
      </c>
    </row>
    <row r="79" spans="1:8" ht="12.75" customHeight="1">
      <c r="A79" s="26"/>
      <c r="B79" s="44"/>
      <c r="C79" s="469"/>
      <c r="D79" s="610" t="s">
        <v>750</v>
      </c>
      <c r="E79" s="47" t="s">
        <v>447</v>
      </c>
      <c r="F79" s="35"/>
      <c r="G79" s="35"/>
      <c r="H79" s="36"/>
    </row>
    <row r="80" spans="1:8" ht="12.75" customHeight="1">
      <c r="A80" s="26"/>
      <c r="B80" s="44"/>
      <c r="C80" s="469"/>
      <c r="D80" s="611"/>
      <c r="E80" s="305">
        <v>85</v>
      </c>
      <c r="F80" s="305" t="s">
        <v>151</v>
      </c>
      <c r="G80" s="305">
        <v>16</v>
      </c>
      <c r="H80" s="241">
        <v>44</v>
      </c>
    </row>
    <row r="81" spans="1:8" ht="12.75" customHeight="1">
      <c r="A81" s="26"/>
      <c r="B81" s="44"/>
      <c r="C81" s="469" t="s">
        <v>165</v>
      </c>
      <c r="D81" s="45"/>
      <c r="E81" s="47" t="s">
        <v>159</v>
      </c>
      <c r="F81" s="35"/>
      <c r="G81" s="35"/>
      <c r="H81" s="36"/>
    </row>
    <row r="82" spans="1:8" ht="12.75" customHeight="1">
      <c r="A82" s="26"/>
      <c r="B82" s="44"/>
      <c r="C82" s="469"/>
      <c r="D82" s="321" t="s">
        <v>446</v>
      </c>
      <c r="E82" s="305">
        <v>64</v>
      </c>
      <c r="F82" s="305">
        <v>9</v>
      </c>
      <c r="G82" s="305">
        <v>45</v>
      </c>
      <c r="H82" s="241">
        <v>53</v>
      </c>
    </row>
    <row r="83" spans="1:8" ht="12.75" customHeight="1">
      <c r="A83" s="26"/>
      <c r="B83" s="44"/>
      <c r="C83" s="469"/>
      <c r="D83" s="320" t="s">
        <v>911</v>
      </c>
      <c r="E83" s="47" t="s">
        <v>447</v>
      </c>
      <c r="F83" s="35"/>
      <c r="G83" s="35"/>
      <c r="H83" s="36"/>
    </row>
    <row r="84" spans="1:8" ht="12.75" customHeight="1">
      <c r="A84" s="26"/>
      <c r="B84" s="44"/>
      <c r="C84" s="469"/>
      <c r="D84" s="321" t="s">
        <v>444</v>
      </c>
      <c r="E84" s="305">
        <v>286</v>
      </c>
      <c r="F84" s="305">
        <v>40</v>
      </c>
      <c r="G84" s="305">
        <v>205</v>
      </c>
      <c r="H84" s="241">
        <v>239</v>
      </c>
    </row>
    <row r="85" spans="1:8" ht="12.75" customHeight="1">
      <c r="A85" s="26"/>
      <c r="B85" s="44"/>
      <c r="C85" s="469"/>
      <c r="D85" s="610" t="s">
        <v>750</v>
      </c>
      <c r="E85" s="47" t="s">
        <v>447</v>
      </c>
      <c r="F85" s="35"/>
      <c r="G85" s="35"/>
      <c r="H85" s="36"/>
    </row>
    <row r="86" spans="1:8" ht="12.75" customHeight="1">
      <c r="A86" s="26"/>
      <c r="B86" s="44"/>
      <c r="C86" s="469"/>
      <c r="D86" s="611"/>
      <c r="E86" s="305">
        <v>286</v>
      </c>
      <c r="F86" s="305">
        <v>10</v>
      </c>
      <c r="G86" s="305">
        <v>57</v>
      </c>
      <c r="H86" s="241">
        <v>95</v>
      </c>
    </row>
    <row r="87" spans="1:8" ht="12.75" customHeight="1">
      <c r="A87" s="26"/>
      <c r="B87" s="44"/>
      <c r="C87" s="469" t="s">
        <v>166</v>
      </c>
      <c r="D87" s="45"/>
      <c r="E87" s="47" t="s">
        <v>159</v>
      </c>
      <c r="F87" s="35"/>
      <c r="G87" s="35"/>
      <c r="H87" s="36"/>
    </row>
    <row r="88" spans="1:8" ht="12.75" customHeight="1">
      <c r="A88" s="26"/>
      <c r="B88" s="44"/>
      <c r="C88" s="469"/>
      <c r="D88" s="321" t="s">
        <v>446</v>
      </c>
      <c r="E88" s="305">
        <v>25</v>
      </c>
      <c r="F88" s="305">
        <v>2</v>
      </c>
      <c r="G88" s="305">
        <v>2</v>
      </c>
      <c r="H88" s="241">
        <v>19</v>
      </c>
    </row>
    <row r="89" spans="1:8" ht="12.75" customHeight="1">
      <c r="A89" s="26"/>
      <c r="B89" s="44"/>
      <c r="C89" s="469"/>
      <c r="D89" s="320" t="s">
        <v>911</v>
      </c>
      <c r="E89" s="47" t="s">
        <v>447</v>
      </c>
      <c r="F89" s="35"/>
      <c r="G89" s="35"/>
      <c r="H89" s="36"/>
    </row>
    <row r="90" spans="1:8" ht="12.75" customHeight="1">
      <c r="A90" s="26"/>
      <c r="B90" s="44"/>
      <c r="C90" s="469"/>
      <c r="D90" s="321" t="s">
        <v>444</v>
      </c>
      <c r="E90" s="305">
        <v>122</v>
      </c>
      <c r="F90" s="305">
        <v>15</v>
      </c>
      <c r="G90" s="305">
        <v>15</v>
      </c>
      <c r="H90" s="241">
        <v>93</v>
      </c>
    </row>
    <row r="91" spans="1:8" ht="12.75" customHeight="1">
      <c r="A91" s="26"/>
      <c r="B91" s="44"/>
      <c r="C91" s="469"/>
      <c r="D91" s="610" t="s">
        <v>750</v>
      </c>
      <c r="E91" s="47" t="s">
        <v>447</v>
      </c>
      <c r="F91" s="35"/>
      <c r="G91" s="35"/>
      <c r="H91" s="36"/>
    </row>
    <row r="92" spans="1:8" ht="12.75" customHeight="1">
      <c r="A92" s="26"/>
      <c r="B92" s="44"/>
      <c r="C92" s="469"/>
      <c r="D92" s="611"/>
      <c r="E92" s="305">
        <v>122</v>
      </c>
      <c r="F92" s="305">
        <v>4</v>
      </c>
      <c r="G92" s="305">
        <v>4</v>
      </c>
      <c r="H92" s="241">
        <v>41</v>
      </c>
    </row>
    <row r="93" spans="1:8" ht="12.75" customHeight="1">
      <c r="A93" s="26"/>
      <c r="B93" s="44"/>
      <c r="C93" s="469" t="s">
        <v>169</v>
      </c>
      <c r="D93" s="45"/>
      <c r="E93" s="47" t="s">
        <v>159</v>
      </c>
      <c r="F93" s="35"/>
      <c r="G93" s="35"/>
      <c r="H93" s="36"/>
    </row>
    <row r="94" spans="1:8" ht="12.75" customHeight="1">
      <c r="A94" s="26"/>
      <c r="B94" s="44"/>
      <c r="C94" s="469"/>
      <c r="D94" s="321" t="s">
        <v>446</v>
      </c>
      <c r="E94" s="305">
        <v>30</v>
      </c>
      <c r="F94" s="305">
        <v>19</v>
      </c>
      <c r="G94" s="305">
        <v>26</v>
      </c>
      <c r="H94" s="241">
        <v>25</v>
      </c>
    </row>
    <row r="95" spans="1:8" ht="12.75" customHeight="1">
      <c r="A95" s="26"/>
      <c r="B95" s="44"/>
      <c r="C95" s="469"/>
      <c r="D95" s="320" t="s">
        <v>911</v>
      </c>
      <c r="E95" s="47" t="s">
        <v>447</v>
      </c>
      <c r="F95" s="35"/>
      <c r="G95" s="35"/>
      <c r="H95" s="36"/>
    </row>
    <row r="96" spans="1:8" ht="12.75" customHeight="1">
      <c r="A96" s="26"/>
      <c r="B96" s="44"/>
      <c r="C96" s="469"/>
      <c r="D96" s="321" t="s">
        <v>444</v>
      </c>
      <c r="E96" s="305">
        <v>200</v>
      </c>
      <c r="F96" s="305">
        <v>137</v>
      </c>
      <c r="G96" s="305">
        <v>180</v>
      </c>
      <c r="H96" s="241">
        <v>165</v>
      </c>
    </row>
    <row r="97" spans="1:8" ht="12.75" customHeight="1">
      <c r="A97" s="26"/>
      <c r="B97" s="44"/>
      <c r="C97" s="469"/>
      <c r="D97" s="610" t="s">
        <v>750</v>
      </c>
      <c r="E97" s="47" t="s">
        <v>447</v>
      </c>
      <c r="F97" s="35"/>
      <c r="G97" s="35"/>
      <c r="H97" s="36"/>
    </row>
    <row r="98" spans="1:8" ht="12.75" customHeight="1">
      <c r="A98" s="26"/>
      <c r="B98" s="44"/>
      <c r="C98" s="469"/>
      <c r="D98" s="611"/>
      <c r="E98" s="305">
        <v>200</v>
      </c>
      <c r="F98" s="305">
        <v>27</v>
      </c>
      <c r="G98" s="305">
        <v>47</v>
      </c>
      <c r="H98" s="241">
        <v>39</v>
      </c>
    </row>
    <row r="99" spans="1:8" ht="12.75" customHeight="1">
      <c r="A99" s="26"/>
      <c r="B99" s="44"/>
      <c r="C99" s="469" t="s">
        <v>167</v>
      </c>
      <c r="D99" s="45"/>
      <c r="E99" s="47" t="s">
        <v>159</v>
      </c>
      <c r="F99" s="35"/>
      <c r="G99" s="35"/>
      <c r="H99" s="36"/>
    </row>
    <row r="100" spans="1:8" ht="12.75" customHeight="1">
      <c r="A100" s="26"/>
      <c r="B100" s="44"/>
      <c r="C100" s="469"/>
      <c r="D100" s="321" t="s">
        <v>446</v>
      </c>
      <c r="E100" s="305">
        <v>31</v>
      </c>
      <c r="F100" s="305" t="s">
        <v>151</v>
      </c>
      <c r="G100" s="305" t="s">
        <v>151</v>
      </c>
      <c r="H100" s="241">
        <v>13</v>
      </c>
    </row>
    <row r="101" spans="1:8" ht="12.75" customHeight="1">
      <c r="A101" s="26"/>
      <c r="B101" s="44"/>
      <c r="C101" s="469"/>
      <c r="D101" s="320" t="s">
        <v>911</v>
      </c>
      <c r="E101" s="47" t="s">
        <v>447</v>
      </c>
      <c r="F101" s="35"/>
      <c r="G101" s="35"/>
      <c r="H101" s="36"/>
    </row>
    <row r="102" spans="1:8" ht="12.75" customHeight="1">
      <c r="A102" s="26"/>
      <c r="B102" s="44"/>
      <c r="C102" s="469"/>
      <c r="D102" s="321" t="s">
        <v>444</v>
      </c>
      <c r="E102" s="305">
        <v>63</v>
      </c>
      <c r="F102" s="305" t="s">
        <v>151</v>
      </c>
      <c r="G102" s="305" t="s">
        <v>151</v>
      </c>
      <c r="H102" s="241">
        <v>27</v>
      </c>
    </row>
    <row r="103" spans="1:8" ht="12.75" customHeight="1">
      <c r="A103" s="26"/>
      <c r="B103" s="44"/>
      <c r="C103" s="469"/>
      <c r="D103" s="610" t="s">
        <v>750</v>
      </c>
      <c r="E103" s="47" t="s">
        <v>447</v>
      </c>
      <c r="F103" s="35"/>
      <c r="G103" s="35"/>
      <c r="H103" s="36"/>
    </row>
    <row r="104" spans="1:8" ht="12.75" customHeight="1">
      <c r="A104" s="26"/>
      <c r="B104" s="44"/>
      <c r="C104" s="469"/>
      <c r="D104" s="611"/>
      <c r="E104" s="305">
        <v>63</v>
      </c>
      <c r="F104" s="305" t="s">
        <v>151</v>
      </c>
      <c r="G104" s="305" t="s">
        <v>151</v>
      </c>
      <c r="H104" s="241">
        <v>21</v>
      </c>
    </row>
    <row r="105" spans="1:8" ht="12.75" customHeight="1">
      <c r="A105" s="26"/>
      <c r="B105" s="44"/>
      <c r="C105" s="469" t="s">
        <v>168</v>
      </c>
      <c r="D105" s="45"/>
      <c r="E105" s="47" t="s">
        <v>159</v>
      </c>
      <c r="F105" s="35"/>
      <c r="G105" s="35"/>
      <c r="H105" s="36"/>
    </row>
    <row r="106" spans="1:8" ht="12.75" customHeight="1">
      <c r="A106" s="26"/>
      <c r="B106" s="44"/>
      <c r="C106" s="469"/>
      <c r="D106" s="321" t="s">
        <v>446</v>
      </c>
      <c r="E106" s="305">
        <v>97</v>
      </c>
      <c r="F106" s="305">
        <v>9</v>
      </c>
      <c r="G106" s="305">
        <v>34</v>
      </c>
      <c r="H106" s="241">
        <v>75</v>
      </c>
    </row>
    <row r="107" spans="1:8" ht="12.75" customHeight="1">
      <c r="A107" s="26"/>
      <c r="B107" s="44"/>
      <c r="C107" s="469"/>
      <c r="D107" s="320" t="s">
        <v>911</v>
      </c>
      <c r="E107" s="47" t="s">
        <v>447</v>
      </c>
      <c r="F107" s="35"/>
      <c r="G107" s="35"/>
      <c r="H107" s="36"/>
    </row>
    <row r="108" spans="1:8" ht="12.75" customHeight="1">
      <c r="A108" s="26"/>
      <c r="B108" s="44"/>
      <c r="C108" s="469"/>
      <c r="D108" s="321" t="s">
        <v>444</v>
      </c>
      <c r="E108" s="305">
        <v>294</v>
      </c>
      <c r="F108" s="305">
        <v>33</v>
      </c>
      <c r="G108" s="305">
        <v>119</v>
      </c>
      <c r="H108" s="241">
        <v>222</v>
      </c>
    </row>
    <row r="109" spans="1:8" ht="12.75" customHeight="1">
      <c r="A109" s="26"/>
      <c r="B109" s="44"/>
      <c r="C109" s="469"/>
      <c r="D109" s="610" t="s">
        <v>750</v>
      </c>
      <c r="E109" s="47" t="s">
        <v>447</v>
      </c>
      <c r="F109" s="35"/>
      <c r="G109" s="35"/>
      <c r="H109" s="36"/>
    </row>
    <row r="110" spans="1:8" ht="12.75" customHeight="1">
      <c r="A110" s="26"/>
      <c r="B110" s="43"/>
      <c r="C110" s="469"/>
      <c r="D110" s="611"/>
      <c r="E110" s="305">
        <v>294</v>
      </c>
      <c r="F110" s="305">
        <v>11</v>
      </c>
      <c r="G110" s="305">
        <v>44</v>
      </c>
      <c r="H110" s="241">
        <v>82</v>
      </c>
    </row>
    <row r="111" spans="1:8" ht="12.75" customHeight="1">
      <c r="A111" s="26"/>
      <c r="B111" s="508" t="s">
        <v>916</v>
      </c>
      <c r="C111" s="614"/>
      <c r="D111" s="40"/>
      <c r="E111" s="47" t="s">
        <v>159</v>
      </c>
      <c r="F111" s="35"/>
      <c r="G111" s="35"/>
      <c r="H111" s="36"/>
    </row>
    <row r="112" spans="1:8" ht="12.75" customHeight="1">
      <c r="A112" s="26"/>
      <c r="B112" s="536"/>
      <c r="C112" s="615"/>
      <c r="D112" s="321" t="s">
        <v>446</v>
      </c>
      <c r="E112" s="305">
        <v>52</v>
      </c>
      <c r="F112" s="305">
        <v>3</v>
      </c>
      <c r="G112" s="305">
        <v>6</v>
      </c>
      <c r="H112" s="241">
        <v>10</v>
      </c>
    </row>
    <row r="113" spans="1:8" ht="12.75" customHeight="1">
      <c r="A113" s="26"/>
      <c r="B113" s="536"/>
      <c r="C113" s="615"/>
      <c r="D113" s="320" t="s">
        <v>911</v>
      </c>
      <c r="E113" s="47" t="s">
        <v>447</v>
      </c>
      <c r="F113" s="35"/>
      <c r="G113" s="35"/>
      <c r="H113" s="36"/>
    </row>
    <row r="114" spans="1:8" ht="12.75" customHeight="1">
      <c r="A114" s="26"/>
      <c r="B114" s="536"/>
      <c r="C114" s="615"/>
      <c r="D114" s="321" t="s">
        <v>444</v>
      </c>
      <c r="E114" s="305">
        <v>126</v>
      </c>
      <c r="F114" s="305">
        <v>13</v>
      </c>
      <c r="G114" s="305">
        <v>27</v>
      </c>
      <c r="H114" s="241">
        <v>32</v>
      </c>
    </row>
    <row r="115" spans="1:8" ht="12.75" customHeight="1">
      <c r="A115" s="26"/>
      <c r="B115" s="536"/>
      <c r="C115" s="615"/>
      <c r="D115" s="610" t="s">
        <v>750</v>
      </c>
      <c r="E115" s="47" t="s">
        <v>447</v>
      </c>
      <c r="F115" s="35"/>
      <c r="G115" s="35"/>
      <c r="H115" s="36"/>
    </row>
    <row r="116" spans="1:8" ht="12.75" customHeight="1">
      <c r="A116" s="26"/>
      <c r="B116" s="616"/>
      <c r="C116" s="617"/>
      <c r="D116" s="611"/>
      <c r="E116" s="305">
        <v>126</v>
      </c>
      <c r="F116" s="305">
        <v>3</v>
      </c>
      <c r="G116" s="305">
        <v>8</v>
      </c>
      <c r="H116" s="241">
        <v>18</v>
      </c>
    </row>
    <row r="117" spans="1:8" ht="12.75" customHeight="1">
      <c r="A117" s="26"/>
      <c r="B117" s="469" t="s">
        <v>917</v>
      </c>
      <c r="C117" s="469"/>
      <c r="D117" s="40"/>
      <c r="E117" s="47" t="s">
        <v>159</v>
      </c>
      <c r="F117" s="35"/>
      <c r="G117" s="35"/>
      <c r="H117" s="36"/>
    </row>
    <row r="118" spans="1:8" ht="12.75" customHeight="1">
      <c r="A118" s="26"/>
      <c r="B118" s="469"/>
      <c r="C118" s="469"/>
      <c r="D118" s="321" t="s">
        <v>446</v>
      </c>
      <c r="E118" s="305">
        <v>2569</v>
      </c>
      <c r="F118" s="305" t="s">
        <v>151</v>
      </c>
      <c r="G118" s="305">
        <v>4</v>
      </c>
      <c r="H118" s="241">
        <v>1189</v>
      </c>
    </row>
    <row r="119" spans="1:8" ht="12.75" customHeight="1">
      <c r="A119" s="26"/>
      <c r="B119" s="469"/>
      <c r="C119" s="469"/>
      <c r="D119" s="320"/>
      <c r="E119" s="47" t="s">
        <v>447</v>
      </c>
      <c r="F119" s="35"/>
      <c r="G119" s="35"/>
      <c r="H119" s="36"/>
    </row>
    <row r="120" spans="1:8" ht="12.75" customHeight="1" thickBot="1">
      <c r="A120" s="27"/>
      <c r="B120" s="612"/>
      <c r="C120" s="612"/>
      <c r="D120" s="322" t="s">
        <v>444</v>
      </c>
      <c r="E120" s="37">
        <v>2569</v>
      </c>
      <c r="F120" s="37" t="s">
        <v>151</v>
      </c>
      <c r="G120" s="37">
        <v>4</v>
      </c>
      <c r="H120" s="38">
        <v>1189</v>
      </c>
    </row>
    <row r="121" spans="1:8" ht="12.75" customHeight="1">
      <c r="A121" s="1"/>
      <c r="B121" s="9"/>
      <c r="C121" s="9"/>
      <c r="D121" s="10"/>
      <c r="E121" s="12"/>
      <c r="F121" s="11"/>
      <c r="G121" s="11"/>
      <c r="H121" s="11"/>
    </row>
    <row r="122" spans="1:8" ht="12.75" customHeight="1">
      <c r="H122" s="381"/>
    </row>
    <row r="123" spans="1:8">
      <c r="A123" s="440"/>
      <c r="B123" s="440"/>
      <c r="C123" s="440"/>
      <c r="D123" s="440"/>
      <c r="E123" s="440"/>
      <c r="F123" s="440"/>
      <c r="G123" s="440"/>
      <c r="H123" s="440"/>
    </row>
    <row r="124" spans="1:8">
      <c r="A124" s="596"/>
      <c r="B124" s="596"/>
      <c r="C124" s="596"/>
      <c r="D124" s="596"/>
      <c r="E124" s="596"/>
      <c r="F124" s="596"/>
      <c r="G124" s="596"/>
      <c r="H124" s="596"/>
    </row>
    <row r="125" spans="1:8">
      <c r="H125" s="381"/>
    </row>
    <row r="126" spans="1:8">
      <c r="H126" s="381"/>
    </row>
    <row r="127" spans="1:8">
      <c r="H127" s="381"/>
    </row>
    <row r="128" spans="1:8">
      <c r="H128" s="381"/>
    </row>
    <row r="129" spans="8:8">
      <c r="H129" s="381"/>
    </row>
    <row r="130" spans="8:8">
      <c r="H130" s="381"/>
    </row>
    <row r="131" spans="8:8">
      <c r="H131" s="381"/>
    </row>
    <row r="132" spans="8:8">
      <c r="H132" s="381"/>
    </row>
    <row r="133" spans="8:8">
      <c r="H133" s="381"/>
    </row>
    <row r="134" spans="8:8">
      <c r="H134" s="381"/>
    </row>
    <row r="135" spans="8:8">
      <c r="H135" s="381"/>
    </row>
    <row r="136" spans="8:8">
      <c r="H136" s="381"/>
    </row>
    <row r="137" spans="8:8">
      <c r="H137" s="381"/>
    </row>
    <row r="178" spans="1:9">
      <c r="A178" s="440" t="s">
        <v>170</v>
      </c>
      <c r="B178" s="440"/>
      <c r="C178" s="440"/>
      <c r="D178" s="440"/>
      <c r="E178" s="440"/>
      <c r="F178" s="440"/>
      <c r="G178" s="440"/>
      <c r="H178" s="440"/>
      <c r="I178" s="440"/>
    </row>
    <row r="179" spans="1:9">
      <c r="A179" s="440" t="s">
        <v>171</v>
      </c>
      <c r="B179" s="440"/>
      <c r="C179" s="440"/>
      <c r="D179" s="440"/>
      <c r="E179" s="440"/>
      <c r="F179" s="440"/>
      <c r="G179" s="440"/>
      <c r="H179" s="440"/>
      <c r="I179" s="440"/>
    </row>
    <row r="180" spans="1:9">
      <c r="A180" s="440"/>
      <c r="B180" s="440"/>
      <c r="C180" s="440"/>
      <c r="D180" s="440"/>
      <c r="E180" s="440"/>
      <c r="F180" s="440"/>
      <c r="G180" s="440"/>
      <c r="H180" s="440"/>
    </row>
    <row r="181" spans="1:9">
      <c r="A181" s="440"/>
      <c r="B181" s="440"/>
      <c r="C181" s="440"/>
      <c r="D181" s="440"/>
      <c r="E181" s="440"/>
      <c r="F181" s="440"/>
      <c r="G181" s="440"/>
      <c r="H181" s="440"/>
    </row>
  </sheetData>
  <mergeCells count="50">
    <mergeCell ref="A180:H180"/>
    <mergeCell ref="A181:H181"/>
    <mergeCell ref="A3:D3"/>
    <mergeCell ref="A4:C9"/>
    <mergeCell ref="A10:B10"/>
    <mergeCell ref="C10:C11"/>
    <mergeCell ref="A11:B11"/>
    <mergeCell ref="B12:C17"/>
    <mergeCell ref="A124:H124"/>
    <mergeCell ref="A178:I178"/>
    <mergeCell ref="A179:I179"/>
    <mergeCell ref="C18:C23"/>
    <mergeCell ref="C24:C29"/>
    <mergeCell ref="C30:C35"/>
    <mergeCell ref="C36:C41"/>
    <mergeCell ref="B42:C47"/>
    <mergeCell ref="A123:H123"/>
    <mergeCell ref="C75:C80"/>
    <mergeCell ref="C105:C110"/>
    <mergeCell ref="B117:C120"/>
    <mergeCell ref="C81:C86"/>
    <mergeCell ref="C87:C92"/>
    <mergeCell ref="C93:C98"/>
    <mergeCell ref="C99:C104"/>
    <mergeCell ref="D97:D98"/>
    <mergeCell ref="D103:D104"/>
    <mergeCell ref="D109:D110"/>
    <mergeCell ref="D115:D116"/>
    <mergeCell ref="B111:C116"/>
    <mergeCell ref="C63:C68"/>
    <mergeCell ref="C69:C74"/>
    <mergeCell ref="A1:G1"/>
    <mergeCell ref="F2:H2"/>
    <mergeCell ref="C48:C53"/>
    <mergeCell ref="C54:C59"/>
    <mergeCell ref="A62:D62"/>
    <mergeCell ref="D8:D9"/>
    <mergeCell ref="D16:D17"/>
    <mergeCell ref="D22:D23"/>
    <mergeCell ref="D28:D29"/>
    <mergeCell ref="D34:D35"/>
    <mergeCell ref="D40:D41"/>
    <mergeCell ref="D46:D47"/>
    <mergeCell ref="D52:D53"/>
    <mergeCell ref="D58:D59"/>
    <mergeCell ref="D67:D68"/>
    <mergeCell ref="D73:D74"/>
    <mergeCell ref="D79:D80"/>
    <mergeCell ref="D85:D86"/>
    <mergeCell ref="D91:D92"/>
  </mergeCells>
  <phoneticPr fontId="4"/>
  <pageMargins left="0.78740157480314965" right="0.78740157480314965" top="0.78740157480314965" bottom="0.59055118110236227" header="0.51181102362204722" footer="0.31496062992125984"/>
  <pageSetup paperSize="9" firstPageNumber="35" orientation="portrait" useFirstPageNumber="1" r:id="rId1"/>
  <headerFooter alignWithMargins="0">
    <oddFooter>&amp;C&amp;"ＭＳ 明朝,標準"- &amp;P -</oddFooter>
  </headerFooter>
  <rowBreaks count="2" manualBreakCount="2">
    <brk id="60" max="7" man="1"/>
    <brk id="120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view="pageBreakPreview" topLeftCell="A31" zoomScaleNormal="100" zoomScaleSheetLayoutView="100" workbookViewId="0">
      <selection activeCell="A31" sqref="A1:XFD1048576"/>
    </sheetView>
  </sheetViews>
  <sheetFormatPr defaultRowHeight="13.5"/>
  <cols>
    <col min="1" max="9" width="9.625" style="348" customWidth="1"/>
    <col min="10" max="10" width="9" style="348" customWidth="1"/>
    <col min="11" max="16384" width="9" style="348"/>
  </cols>
  <sheetData>
    <row r="1" spans="1:5"/>
    <row r="3" spans="1:5">
      <c r="B3" s="348" t="s">
        <v>633</v>
      </c>
      <c r="C3" s="348" t="s">
        <v>634</v>
      </c>
      <c r="D3" s="348" t="s">
        <v>635</v>
      </c>
      <c r="E3" s="348" t="s">
        <v>636</v>
      </c>
    </row>
    <row r="4" spans="1:5">
      <c r="A4" s="348" t="s">
        <v>938</v>
      </c>
      <c r="B4" s="394">
        <f>ROUND(2420/5219*100,1)</f>
        <v>46.4</v>
      </c>
      <c r="C4" s="394">
        <f>ROUND(1983/5219*100,1)</f>
        <v>38</v>
      </c>
      <c r="D4" s="394">
        <f>ROUND(116/5219*100,1)</f>
        <v>2.2000000000000002</v>
      </c>
      <c r="E4" s="394">
        <f>ROUNDDOWN(700/5219*100,1)</f>
        <v>13.4</v>
      </c>
    </row>
    <row r="5" spans="1:5">
      <c r="A5" s="348" t="s">
        <v>752</v>
      </c>
      <c r="B5" s="394">
        <f>ROUND(2470/5347*100,1)</f>
        <v>46.2</v>
      </c>
      <c r="C5" s="394">
        <f>ROUND(2121/5347*100,1)</f>
        <v>39.700000000000003</v>
      </c>
      <c r="D5" s="394">
        <f>ROUND(111/5347*100,1)</f>
        <v>2.1</v>
      </c>
      <c r="E5" s="394">
        <f>ROUNDDOWN(645/5347*100,1)</f>
        <v>12</v>
      </c>
    </row>
    <row r="6" spans="1:5">
      <c r="A6" s="348" t="s">
        <v>637</v>
      </c>
      <c r="B6" s="394">
        <v>44.9</v>
      </c>
      <c r="C6" s="394">
        <v>42.5</v>
      </c>
      <c r="D6" s="394">
        <v>1.8</v>
      </c>
      <c r="E6" s="394">
        <v>10.8</v>
      </c>
    </row>
    <row r="7" spans="1:5">
      <c r="A7" s="348" t="s">
        <v>638</v>
      </c>
      <c r="B7" s="394">
        <v>42.7</v>
      </c>
      <c r="C7" s="394">
        <v>45.7</v>
      </c>
      <c r="D7" s="394">
        <v>1.7</v>
      </c>
      <c r="E7" s="394">
        <v>9.9</v>
      </c>
    </row>
    <row r="8" spans="1:5">
      <c r="A8" s="348" t="s">
        <v>639</v>
      </c>
      <c r="B8" s="394">
        <v>40.6</v>
      </c>
      <c r="C8" s="394">
        <v>50.1</v>
      </c>
      <c r="D8" s="394">
        <v>1.4</v>
      </c>
      <c r="E8" s="394">
        <v>7.9</v>
      </c>
    </row>
    <row r="9" spans="1:5">
      <c r="A9" s="348" t="s">
        <v>640</v>
      </c>
      <c r="B9" s="394">
        <v>35.299999999999997</v>
      </c>
      <c r="C9" s="394">
        <v>55.8</v>
      </c>
      <c r="D9" s="394">
        <v>1.2</v>
      </c>
      <c r="E9" s="394">
        <v>7.7</v>
      </c>
    </row>
    <row r="10" spans="1:5">
      <c r="A10" s="348" t="s">
        <v>641</v>
      </c>
      <c r="B10" s="394">
        <v>30.9</v>
      </c>
      <c r="C10" s="394">
        <v>62.4</v>
      </c>
      <c r="D10" s="394">
        <v>0.9</v>
      </c>
      <c r="E10" s="394">
        <v>5.8</v>
      </c>
    </row>
    <row r="11" spans="1:5">
      <c r="A11" s="348" t="s">
        <v>642</v>
      </c>
      <c r="B11" s="394">
        <v>27</v>
      </c>
      <c r="C11" s="394">
        <v>66.2</v>
      </c>
      <c r="D11" s="394">
        <v>1.1000000000000001</v>
      </c>
      <c r="E11" s="394">
        <v>5.7</v>
      </c>
    </row>
    <row r="12" spans="1:5">
      <c r="A12" s="348" t="s">
        <v>643</v>
      </c>
      <c r="B12" s="394">
        <v>23.2</v>
      </c>
      <c r="C12" s="394">
        <v>70.7</v>
      </c>
      <c r="D12" s="394">
        <v>0.9</v>
      </c>
      <c r="E12" s="394">
        <v>5.2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37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2:O60"/>
  <sheetViews>
    <sheetView view="pageBreakPreview" topLeftCell="A22" zoomScaleNormal="100" zoomScaleSheetLayoutView="100" workbookViewId="0">
      <selection activeCell="K20" sqref="K20"/>
    </sheetView>
  </sheetViews>
  <sheetFormatPr defaultRowHeight="13.5"/>
  <cols>
    <col min="1" max="7" width="9.875" style="348" customWidth="1"/>
    <col min="8" max="8" width="7.625" style="348" customWidth="1"/>
    <col min="9" max="9" width="9.875" style="348" customWidth="1"/>
    <col min="10" max="11" width="9" style="377"/>
    <col min="12" max="16384" width="9" style="348"/>
  </cols>
  <sheetData>
    <row r="2" spans="10:13">
      <c r="K2" s="377" t="s">
        <v>644</v>
      </c>
      <c r="L2" s="377" t="s">
        <v>975</v>
      </c>
      <c r="M2" s="377" t="s">
        <v>976</v>
      </c>
    </row>
    <row r="3" spans="10:13">
      <c r="L3" s="377"/>
      <c r="M3" s="377"/>
    </row>
    <row r="4" spans="10:13">
      <c r="J4" s="377" t="s">
        <v>645</v>
      </c>
      <c r="K4" s="377">
        <v>3460</v>
      </c>
      <c r="L4" s="377">
        <v>3162</v>
      </c>
      <c r="M4" s="377">
        <v>6553</v>
      </c>
    </row>
    <row r="5" spans="10:13">
      <c r="J5" s="377" t="s">
        <v>646</v>
      </c>
      <c r="K5" s="377">
        <v>2695</v>
      </c>
      <c r="L5" s="377">
        <v>3110</v>
      </c>
      <c r="M5" s="377">
        <v>6900</v>
      </c>
    </row>
    <row r="6" spans="10:13">
      <c r="J6" s="377" t="s">
        <v>647</v>
      </c>
      <c r="K6" s="377">
        <v>2517</v>
      </c>
      <c r="L6" s="377">
        <v>3253</v>
      </c>
      <c r="M6" s="377">
        <v>7619</v>
      </c>
    </row>
    <row r="7" spans="10:13">
      <c r="J7" s="377" t="s">
        <v>648</v>
      </c>
      <c r="K7" s="377">
        <v>2588</v>
      </c>
      <c r="L7" s="377">
        <v>3016</v>
      </c>
      <c r="M7" s="377">
        <v>7853</v>
      </c>
    </row>
    <row r="8" spans="10:13">
      <c r="J8" s="377" t="s">
        <v>649</v>
      </c>
      <c r="K8" s="377">
        <v>2362</v>
      </c>
      <c r="L8" s="377">
        <v>3219</v>
      </c>
      <c r="M8" s="377">
        <v>7608</v>
      </c>
    </row>
    <row r="9" spans="10:13">
      <c r="J9" s="377" t="s">
        <v>650</v>
      </c>
      <c r="K9" s="377">
        <v>2124</v>
      </c>
      <c r="L9" s="377">
        <v>3582</v>
      </c>
      <c r="M9" s="377">
        <v>7420</v>
      </c>
    </row>
    <row r="10" spans="10:13">
      <c r="J10" s="377" t="s">
        <v>638</v>
      </c>
      <c r="K10" s="377">
        <v>1794</v>
      </c>
      <c r="L10" s="377">
        <v>3257</v>
      </c>
      <c r="M10" s="377">
        <v>7413</v>
      </c>
    </row>
    <row r="11" spans="10:13">
      <c r="J11" s="377" t="s">
        <v>637</v>
      </c>
      <c r="K11" s="377">
        <v>1686</v>
      </c>
      <c r="L11" s="377">
        <v>2471</v>
      </c>
      <c r="M11" s="377">
        <v>7320</v>
      </c>
    </row>
    <row r="12" spans="10:13">
      <c r="J12" s="377" t="s">
        <v>753</v>
      </c>
      <c r="K12" s="377">
        <v>1645</v>
      </c>
      <c r="L12" s="377">
        <v>2107</v>
      </c>
      <c r="M12" s="377">
        <v>6500</v>
      </c>
    </row>
    <row r="13" spans="10:13">
      <c r="J13" s="377" t="s">
        <v>977</v>
      </c>
      <c r="K13" s="377">
        <v>1530</v>
      </c>
      <c r="L13" s="377">
        <v>1918</v>
      </c>
      <c r="M13" s="377">
        <v>6284</v>
      </c>
    </row>
    <row r="14" spans="10:13">
      <c r="J14" s="348"/>
      <c r="K14" s="348"/>
    </row>
    <row r="15" spans="10:13">
      <c r="J15" s="348"/>
      <c r="K15" s="348"/>
    </row>
    <row r="16" spans="10:13">
      <c r="J16" s="348"/>
      <c r="K16" s="348"/>
    </row>
    <row r="17" spans="10:15">
      <c r="J17" s="348"/>
      <c r="K17" s="348"/>
    </row>
    <row r="31" spans="10:15">
      <c r="J31" s="377" t="s">
        <v>651</v>
      </c>
      <c r="K31" s="391">
        <f t="shared" ref="K31:K37" si="0">ROUND(L31/$L$44*100,1)</f>
        <v>13.9</v>
      </c>
      <c r="L31" s="377">
        <v>1386</v>
      </c>
      <c r="M31" s="377" t="s">
        <v>644</v>
      </c>
      <c r="N31" s="392">
        <f>ROUND(O31/$O$35*100,1)</f>
        <v>15.4</v>
      </c>
      <c r="O31" s="377">
        <v>1530</v>
      </c>
    </row>
    <row r="32" spans="10:15">
      <c r="J32" s="377" t="s">
        <v>652</v>
      </c>
      <c r="K32" s="391">
        <f t="shared" si="0"/>
        <v>1.4</v>
      </c>
      <c r="L32" s="377">
        <v>138</v>
      </c>
      <c r="M32" s="377" t="s">
        <v>975</v>
      </c>
      <c r="N32" s="392">
        <f t="shared" ref="N32:N34" si="1">ROUND(O32/$O$35*100,1)</f>
        <v>19.3</v>
      </c>
      <c r="O32" s="377">
        <v>1918</v>
      </c>
    </row>
    <row r="33" spans="10:15">
      <c r="J33" s="377" t="s">
        <v>978</v>
      </c>
      <c r="K33" s="391">
        <f t="shared" si="0"/>
        <v>0.1</v>
      </c>
      <c r="L33" s="377">
        <v>6</v>
      </c>
      <c r="M33" s="377" t="s">
        <v>976</v>
      </c>
      <c r="N33" s="392">
        <f t="shared" si="1"/>
        <v>63.2</v>
      </c>
      <c r="O33" s="377">
        <v>6284</v>
      </c>
    </row>
    <row r="34" spans="10:15">
      <c r="J34" s="377" t="s">
        <v>653</v>
      </c>
      <c r="K34" s="393">
        <f t="shared" si="0"/>
        <v>7.8</v>
      </c>
      <c r="L34" s="377">
        <v>771</v>
      </c>
      <c r="M34" s="377" t="s">
        <v>655</v>
      </c>
      <c r="N34" s="392">
        <f t="shared" si="1"/>
        <v>2.1</v>
      </c>
      <c r="O34" s="377">
        <v>210</v>
      </c>
    </row>
    <row r="35" spans="10:15">
      <c r="J35" s="377" t="s">
        <v>654</v>
      </c>
      <c r="K35" s="393">
        <f t="shared" si="0"/>
        <v>11.5</v>
      </c>
      <c r="L35" s="377">
        <v>1147</v>
      </c>
      <c r="M35" s="377"/>
      <c r="N35" s="392">
        <f>SUM(N31:N34)</f>
        <v>100</v>
      </c>
      <c r="O35" s="377">
        <f>SUM(O31:O34)</f>
        <v>9942</v>
      </c>
    </row>
    <row r="36" spans="10:15">
      <c r="J36" s="377" t="s">
        <v>656</v>
      </c>
      <c r="K36" s="393">
        <f t="shared" si="0"/>
        <v>14.9</v>
      </c>
      <c r="L36" s="377">
        <v>1478</v>
      </c>
      <c r="M36" s="377"/>
      <c r="N36" s="377"/>
      <c r="O36" s="377"/>
    </row>
    <row r="37" spans="10:15">
      <c r="J37" s="377" t="s">
        <v>657</v>
      </c>
      <c r="K37" s="393">
        <f t="shared" si="0"/>
        <v>1.8</v>
      </c>
      <c r="L37" s="377">
        <v>177</v>
      </c>
      <c r="M37" s="377"/>
      <c r="N37" s="377"/>
      <c r="O37" s="377"/>
    </row>
    <row r="38" spans="10:15">
      <c r="J38" s="377" t="s">
        <v>658</v>
      </c>
      <c r="K38" s="393">
        <f t="shared" ref="K38:K43" si="2">ROUND(L38/$L$44*100,1)</f>
        <v>0.7</v>
      </c>
      <c r="L38" s="377">
        <v>67</v>
      </c>
      <c r="M38" s="377"/>
      <c r="N38" s="377"/>
      <c r="O38" s="377"/>
    </row>
    <row r="39" spans="10:15">
      <c r="J39" s="377" t="s">
        <v>907</v>
      </c>
      <c r="K39" s="393">
        <f t="shared" si="2"/>
        <v>5.4</v>
      </c>
      <c r="L39" s="377">
        <v>533</v>
      </c>
      <c r="M39" s="377"/>
      <c r="N39" s="377"/>
      <c r="O39" s="377"/>
    </row>
    <row r="40" spans="10:15">
      <c r="J40" s="377" t="s">
        <v>659</v>
      </c>
      <c r="K40" s="393">
        <f t="shared" si="2"/>
        <v>0.3</v>
      </c>
      <c r="L40" s="377">
        <v>27</v>
      </c>
      <c r="M40" s="377"/>
      <c r="N40" s="377"/>
      <c r="O40" s="377"/>
    </row>
    <row r="41" spans="10:15">
      <c r="J41" s="377" t="s">
        <v>660</v>
      </c>
      <c r="K41" s="393">
        <f t="shared" si="2"/>
        <v>30.7</v>
      </c>
      <c r="L41" s="377">
        <v>3056</v>
      </c>
      <c r="M41" s="377"/>
      <c r="N41" s="377"/>
      <c r="O41" s="377"/>
    </row>
    <row r="42" spans="10:15">
      <c r="J42" s="377" t="s">
        <v>661</v>
      </c>
      <c r="K42" s="393">
        <f t="shared" si="2"/>
        <v>9.5</v>
      </c>
      <c r="L42" s="377">
        <v>946</v>
      </c>
      <c r="M42" s="377"/>
      <c r="N42" s="377"/>
      <c r="O42" s="377"/>
    </row>
    <row r="43" spans="10:15">
      <c r="J43" s="377" t="s">
        <v>655</v>
      </c>
      <c r="K43" s="393">
        <f t="shared" si="2"/>
        <v>2.1</v>
      </c>
      <c r="L43" s="377">
        <v>210</v>
      </c>
      <c r="M43" s="377"/>
      <c r="N43" s="377"/>
      <c r="O43" s="377"/>
    </row>
    <row r="44" spans="10:15">
      <c r="K44" s="377">
        <f>SUM(K31:K43)</f>
        <v>100.1</v>
      </c>
      <c r="L44" s="377">
        <f>SUM(L31:L43)</f>
        <v>9942</v>
      </c>
    </row>
    <row r="47" spans="10:15">
      <c r="K47" s="391">
        <f>ROUND(L47/$L$44*100,2)</f>
        <v>13.94</v>
      </c>
      <c r="L47" s="377">
        <v>1386</v>
      </c>
    </row>
    <row r="48" spans="10:15">
      <c r="K48" s="391">
        <f t="shared" ref="K48:K59" si="3">ROUND(L48/$L$44*100,2)</f>
        <v>1.39</v>
      </c>
      <c r="L48" s="377">
        <v>138</v>
      </c>
    </row>
    <row r="49" spans="11:12">
      <c r="K49" s="391">
        <f t="shared" si="3"/>
        <v>0.06</v>
      </c>
      <c r="L49" s="377">
        <v>6</v>
      </c>
    </row>
    <row r="50" spans="11:12">
      <c r="K50" s="391">
        <f t="shared" si="3"/>
        <v>7.75</v>
      </c>
      <c r="L50" s="377">
        <v>771</v>
      </c>
    </row>
    <row r="51" spans="11:12">
      <c r="K51" s="391">
        <f t="shared" si="3"/>
        <v>11.54</v>
      </c>
      <c r="L51" s="377">
        <v>1147</v>
      </c>
    </row>
    <row r="52" spans="11:12">
      <c r="K52" s="391">
        <f t="shared" si="3"/>
        <v>14.87</v>
      </c>
      <c r="L52" s="377">
        <v>1478</v>
      </c>
    </row>
    <row r="53" spans="11:12">
      <c r="K53" s="391">
        <f t="shared" si="3"/>
        <v>1.78</v>
      </c>
      <c r="L53" s="377">
        <v>177</v>
      </c>
    </row>
    <row r="54" spans="11:12">
      <c r="K54" s="391">
        <f t="shared" si="3"/>
        <v>0.67</v>
      </c>
      <c r="L54" s="377">
        <v>67</v>
      </c>
    </row>
    <row r="55" spans="11:12">
      <c r="K55" s="391">
        <f t="shared" si="3"/>
        <v>5.36</v>
      </c>
      <c r="L55" s="377">
        <v>533</v>
      </c>
    </row>
    <row r="56" spans="11:12">
      <c r="K56" s="391">
        <f t="shared" si="3"/>
        <v>0.27</v>
      </c>
      <c r="L56" s="377">
        <v>27</v>
      </c>
    </row>
    <row r="57" spans="11:12">
      <c r="K57" s="391">
        <f t="shared" si="3"/>
        <v>30.74</v>
      </c>
      <c r="L57" s="377">
        <v>3056</v>
      </c>
    </row>
    <row r="58" spans="11:12">
      <c r="K58" s="391">
        <f t="shared" si="3"/>
        <v>9.52</v>
      </c>
      <c r="L58" s="377">
        <v>946</v>
      </c>
    </row>
    <row r="59" spans="11:12">
      <c r="K59" s="391">
        <f t="shared" si="3"/>
        <v>2.11</v>
      </c>
      <c r="L59" s="377">
        <v>210</v>
      </c>
    </row>
    <row r="60" spans="11:12">
      <c r="K60" s="377">
        <f>SUM(K47:K59)</f>
        <v>100</v>
      </c>
      <c r="L60" s="377">
        <f>SUM(L47:L59)</f>
        <v>9942</v>
      </c>
    </row>
  </sheetData>
  <phoneticPr fontId="1"/>
  <pageMargins left="0.78740157480314965" right="0.78740157480314965" top="0.78740157480314965" bottom="0.59055118110236227" header="0.51181102362204722" footer="0.31496062992125984"/>
  <pageSetup paperSize="9" firstPageNumber="38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view="pageBreakPreview" zoomScaleNormal="100" zoomScaleSheetLayoutView="100" workbookViewId="0">
      <selection activeCell="R21" sqref="R21"/>
    </sheetView>
  </sheetViews>
  <sheetFormatPr defaultRowHeight="13.5" outlineLevelCol="1"/>
  <cols>
    <col min="1" max="1" width="1.25" style="348" customWidth="1"/>
    <col min="2" max="2" width="10.625" style="348" customWidth="1"/>
    <col min="3" max="3" width="1.25" style="348" customWidth="1"/>
    <col min="4" max="6" width="6.125" style="348" hidden="1" customWidth="1" outlineLevel="1"/>
    <col min="7" max="9" width="7.25" style="348" hidden="1" customWidth="1" outlineLevel="1"/>
    <col min="10" max="10" width="7.25" style="348" customWidth="1" collapsed="1"/>
    <col min="11" max="30" width="7.25" style="348" customWidth="1"/>
    <col min="31" max="16384" width="9" style="348"/>
  </cols>
  <sheetData>
    <row r="1" spans="1:30" ht="22.5" customHeight="1">
      <c r="B1" s="298" t="s">
        <v>498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30" ht="22.5" customHeight="1" thickBot="1"/>
    <row r="3" spans="1:30" ht="14.25" customHeight="1">
      <c r="A3" s="597" t="s">
        <v>277</v>
      </c>
      <c r="B3" s="636"/>
      <c r="C3" s="598"/>
      <c r="D3" s="414" t="s">
        <v>502</v>
      </c>
      <c r="E3" s="414"/>
      <c r="F3" s="414"/>
      <c r="G3" s="414" t="s">
        <v>503</v>
      </c>
      <c r="H3" s="414"/>
      <c r="I3" s="414"/>
      <c r="J3" s="429" t="s">
        <v>504</v>
      </c>
      <c r="K3" s="430"/>
      <c r="L3" s="570"/>
      <c r="M3" s="414" t="s">
        <v>1008</v>
      </c>
      <c r="N3" s="414"/>
      <c r="O3" s="414"/>
      <c r="P3" s="414" t="s">
        <v>1009</v>
      </c>
      <c r="Q3" s="414"/>
      <c r="R3" s="414"/>
      <c r="S3" s="414" t="s">
        <v>500</v>
      </c>
      <c r="T3" s="414"/>
      <c r="U3" s="414"/>
      <c r="V3" s="414" t="s">
        <v>501</v>
      </c>
      <c r="W3" s="414"/>
      <c r="X3" s="414"/>
      <c r="Y3" s="414" t="s">
        <v>682</v>
      </c>
      <c r="Z3" s="414"/>
      <c r="AA3" s="414"/>
      <c r="AB3" s="414" t="s">
        <v>939</v>
      </c>
      <c r="AC3" s="414"/>
      <c r="AD3" s="485"/>
    </row>
    <row r="4" spans="1:30" ht="13.5" customHeight="1">
      <c r="A4" s="637"/>
      <c r="B4" s="638"/>
      <c r="C4" s="639"/>
      <c r="D4" s="220" t="s">
        <v>376</v>
      </c>
      <c r="E4" s="220" t="s">
        <v>3</v>
      </c>
      <c r="F4" s="220" t="s">
        <v>4</v>
      </c>
      <c r="G4" s="220" t="s">
        <v>41</v>
      </c>
      <c r="H4" s="220" t="s">
        <v>276</v>
      </c>
      <c r="I4" s="220" t="s">
        <v>377</v>
      </c>
      <c r="J4" s="220" t="s">
        <v>376</v>
      </c>
      <c r="K4" s="220" t="s">
        <v>3</v>
      </c>
      <c r="L4" s="220" t="s">
        <v>4</v>
      </c>
      <c r="M4" s="220" t="s">
        <v>41</v>
      </c>
      <c r="N4" s="220" t="s">
        <v>3</v>
      </c>
      <c r="O4" s="220" t="s">
        <v>4</v>
      </c>
      <c r="P4" s="220" t="s">
        <v>41</v>
      </c>
      <c r="Q4" s="220" t="s">
        <v>3</v>
      </c>
      <c r="R4" s="220" t="s">
        <v>4</v>
      </c>
      <c r="S4" s="220" t="s">
        <v>376</v>
      </c>
      <c r="T4" s="220" t="s">
        <v>3</v>
      </c>
      <c r="U4" s="220" t="s">
        <v>4</v>
      </c>
      <c r="V4" s="220" t="s">
        <v>376</v>
      </c>
      <c r="W4" s="220" t="s">
        <v>3</v>
      </c>
      <c r="X4" s="220" t="s">
        <v>4</v>
      </c>
      <c r="Y4" s="220" t="s">
        <v>41</v>
      </c>
      <c r="Z4" s="220" t="s">
        <v>3</v>
      </c>
      <c r="AA4" s="220" t="s">
        <v>4</v>
      </c>
      <c r="AB4" s="220" t="s">
        <v>255</v>
      </c>
      <c r="AC4" s="220" t="s">
        <v>3</v>
      </c>
      <c r="AD4" s="221" t="s">
        <v>4</v>
      </c>
    </row>
    <row r="5" spans="1:30" ht="20.25" customHeight="1">
      <c r="A5" s="630"/>
      <c r="B5" s="631"/>
      <c r="C5" s="632"/>
      <c r="D5" s="218" t="s">
        <v>133</v>
      </c>
      <c r="E5" s="218" t="s">
        <v>623</v>
      </c>
      <c r="F5" s="218" t="s">
        <v>623</v>
      </c>
      <c r="G5" s="218" t="s">
        <v>623</v>
      </c>
      <c r="H5" s="218" t="s">
        <v>623</v>
      </c>
      <c r="I5" s="218" t="s">
        <v>623</v>
      </c>
      <c r="J5" s="218" t="s">
        <v>623</v>
      </c>
      <c r="K5" s="218" t="s">
        <v>172</v>
      </c>
      <c r="L5" s="218" t="s">
        <v>623</v>
      </c>
      <c r="M5" s="218" t="s">
        <v>623</v>
      </c>
      <c r="N5" s="218" t="s">
        <v>172</v>
      </c>
      <c r="O5" s="218" t="s">
        <v>623</v>
      </c>
      <c r="P5" s="218" t="s">
        <v>172</v>
      </c>
      <c r="Q5" s="218" t="s">
        <v>623</v>
      </c>
      <c r="R5" s="218" t="s">
        <v>623</v>
      </c>
      <c r="S5" s="218" t="s">
        <v>623</v>
      </c>
      <c r="T5" s="218" t="s">
        <v>623</v>
      </c>
      <c r="U5" s="218" t="s">
        <v>623</v>
      </c>
      <c r="V5" s="218" t="s">
        <v>623</v>
      </c>
      <c r="W5" s="218" t="s">
        <v>623</v>
      </c>
      <c r="X5" s="218" t="s">
        <v>623</v>
      </c>
      <c r="Y5" s="218" t="s">
        <v>623</v>
      </c>
      <c r="Z5" s="218" t="s">
        <v>623</v>
      </c>
      <c r="AA5" s="218" t="s">
        <v>623</v>
      </c>
      <c r="AB5" s="218" t="s">
        <v>623</v>
      </c>
      <c r="AC5" s="218" t="s">
        <v>623</v>
      </c>
      <c r="AD5" s="219" t="s">
        <v>623</v>
      </c>
    </row>
    <row r="6" spans="1:30" ht="20.25" customHeight="1" thickBot="1">
      <c r="A6" s="624" t="s">
        <v>255</v>
      </c>
      <c r="B6" s="625"/>
      <c r="C6" s="626"/>
      <c r="D6" s="184">
        <v>12735</v>
      </c>
      <c r="E6" s="184">
        <v>8159</v>
      </c>
      <c r="F6" s="184">
        <v>4576</v>
      </c>
      <c r="G6" s="184">
        <v>13389</v>
      </c>
      <c r="H6" s="184">
        <v>8521</v>
      </c>
      <c r="I6" s="184">
        <v>4868</v>
      </c>
      <c r="J6" s="184">
        <v>13457</v>
      </c>
      <c r="K6" s="184">
        <v>8450</v>
      </c>
      <c r="L6" s="184">
        <v>5007</v>
      </c>
      <c r="M6" s="184">
        <v>13202</v>
      </c>
      <c r="N6" s="184">
        <v>8079</v>
      </c>
      <c r="O6" s="184">
        <v>5123</v>
      </c>
      <c r="P6" s="184">
        <v>13134</v>
      </c>
      <c r="Q6" s="184">
        <v>7875</v>
      </c>
      <c r="R6" s="184">
        <v>5259</v>
      </c>
      <c r="S6" s="184">
        <v>12496</v>
      </c>
      <c r="T6" s="184">
        <v>7378</v>
      </c>
      <c r="U6" s="184">
        <v>5118</v>
      </c>
      <c r="V6" s="184">
        <v>11520</v>
      </c>
      <c r="W6" s="184">
        <v>6653</v>
      </c>
      <c r="X6" s="184">
        <v>4867</v>
      </c>
      <c r="Y6" s="184">
        <v>10524</v>
      </c>
      <c r="Z6" s="184">
        <v>6027</v>
      </c>
      <c r="AA6" s="184">
        <v>4497</v>
      </c>
      <c r="AB6" s="184">
        <v>9942</v>
      </c>
      <c r="AC6" s="184">
        <v>5608</v>
      </c>
      <c r="AD6" s="185">
        <v>4334</v>
      </c>
    </row>
    <row r="7" spans="1:30" ht="20.25" customHeight="1" thickTop="1">
      <c r="A7" s="633"/>
      <c r="B7" s="634"/>
      <c r="C7" s="63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7"/>
    </row>
    <row r="8" spans="1:30" ht="20.25" customHeight="1">
      <c r="A8" s="627" t="s">
        <v>173</v>
      </c>
      <c r="B8" s="628"/>
      <c r="C8" s="629"/>
      <c r="D8" s="188">
        <v>2695</v>
      </c>
      <c r="E8" s="188">
        <v>1404</v>
      </c>
      <c r="F8" s="188">
        <v>1291</v>
      </c>
      <c r="G8" s="188">
        <v>2517</v>
      </c>
      <c r="H8" s="188">
        <v>1344</v>
      </c>
      <c r="I8" s="188">
        <v>1173</v>
      </c>
      <c r="J8" s="188">
        <v>2588</v>
      </c>
      <c r="K8" s="188">
        <v>1398</v>
      </c>
      <c r="L8" s="188">
        <v>1190</v>
      </c>
      <c r="M8" s="188">
        <v>2362</v>
      </c>
      <c r="N8" s="188">
        <v>1217</v>
      </c>
      <c r="O8" s="188">
        <v>1145</v>
      </c>
      <c r="P8" s="188">
        <v>21224</v>
      </c>
      <c r="Q8" s="188">
        <v>1103</v>
      </c>
      <c r="R8" s="188">
        <v>1021</v>
      </c>
      <c r="S8" s="188">
        <v>1794</v>
      </c>
      <c r="T8" s="188">
        <v>939</v>
      </c>
      <c r="U8" s="188">
        <v>855</v>
      </c>
      <c r="V8" s="188">
        <v>1686</v>
      </c>
      <c r="W8" s="188">
        <v>902</v>
      </c>
      <c r="X8" s="188">
        <v>784</v>
      </c>
      <c r="Y8" s="188">
        <v>1645</v>
      </c>
      <c r="Z8" s="188">
        <v>920</v>
      </c>
      <c r="AA8" s="188">
        <v>725</v>
      </c>
      <c r="AB8" s="188">
        <v>1530</v>
      </c>
      <c r="AC8" s="188">
        <v>866</v>
      </c>
      <c r="AD8" s="189">
        <v>664</v>
      </c>
    </row>
    <row r="9" spans="1:30" ht="20.25" customHeight="1">
      <c r="A9" s="395"/>
      <c r="B9" s="621" t="s">
        <v>684</v>
      </c>
      <c r="C9" s="217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1"/>
    </row>
    <row r="10" spans="1:30" ht="20.25" customHeight="1">
      <c r="A10" s="396"/>
      <c r="B10" s="622"/>
      <c r="C10" s="302"/>
      <c r="D10" s="192">
        <v>2429</v>
      </c>
      <c r="E10" s="192">
        <v>1206</v>
      </c>
      <c r="F10" s="192">
        <v>1223</v>
      </c>
      <c r="G10" s="192">
        <v>2247</v>
      </c>
      <c r="H10" s="192">
        <v>1148</v>
      </c>
      <c r="I10" s="192">
        <v>1099</v>
      </c>
      <c r="J10" s="192">
        <v>2279</v>
      </c>
      <c r="K10" s="192">
        <v>1159</v>
      </c>
      <c r="L10" s="192">
        <v>1120</v>
      </c>
      <c r="M10" s="192">
        <v>2160</v>
      </c>
      <c r="N10" s="192">
        <v>1067</v>
      </c>
      <c r="O10" s="192">
        <v>1093</v>
      </c>
      <c r="P10" s="192">
        <v>1936</v>
      </c>
      <c r="Q10" s="192">
        <v>965</v>
      </c>
      <c r="R10" s="192">
        <v>971</v>
      </c>
      <c r="S10" s="192">
        <v>1633</v>
      </c>
      <c r="T10" s="192">
        <v>828</v>
      </c>
      <c r="U10" s="192">
        <v>805</v>
      </c>
      <c r="V10" s="192">
        <v>1599</v>
      </c>
      <c r="W10" s="192">
        <v>826</v>
      </c>
      <c r="X10" s="192">
        <v>773</v>
      </c>
      <c r="Y10" s="192">
        <v>1496</v>
      </c>
      <c r="Z10" s="192">
        <v>792</v>
      </c>
      <c r="AA10" s="192">
        <v>704</v>
      </c>
      <c r="AB10" s="192">
        <v>1386</v>
      </c>
      <c r="AC10" s="192">
        <v>748</v>
      </c>
      <c r="AD10" s="193">
        <v>638</v>
      </c>
    </row>
    <row r="11" spans="1:30" ht="20.25" customHeight="1">
      <c r="A11" s="395"/>
      <c r="B11" s="623" t="s">
        <v>894</v>
      </c>
      <c r="C11" s="301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5"/>
    </row>
    <row r="12" spans="1:30" ht="20.25" customHeight="1">
      <c r="A12" s="396"/>
      <c r="B12" s="622" t="s">
        <v>683</v>
      </c>
      <c r="C12" s="302"/>
      <c r="D12" s="192">
        <v>263</v>
      </c>
      <c r="E12" s="192">
        <v>195</v>
      </c>
      <c r="F12" s="192">
        <v>68</v>
      </c>
      <c r="G12" s="192">
        <v>266</v>
      </c>
      <c r="H12" s="192">
        <v>193</v>
      </c>
      <c r="I12" s="192">
        <v>73</v>
      </c>
      <c r="J12" s="192">
        <v>307</v>
      </c>
      <c r="K12" s="192">
        <v>237</v>
      </c>
      <c r="L12" s="192">
        <v>70</v>
      </c>
      <c r="M12" s="192">
        <v>199</v>
      </c>
      <c r="N12" s="192">
        <v>147</v>
      </c>
      <c r="O12" s="192">
        <v>52</v>
      </c>
      <c r="P12" s="192">
        <v>185</v>
      </c>
      <c r="Q12" s="192">
        <v>135</v>
      </c>
      <c r="R12" s="192">
        <v>50</v>
      </c>
      <c r="S12" s="192">
        <v>159</v>
      </c>
      <c r="T12" s="192">
        <v>109</v>
      </c>
      <c r="U12" s="192">
        <v>50</v>
      </c>
      <c r="V12" s="192">
        <v>86</v>
      </c>
      <c r="W12" s="192">
        <v>75</v>
      </c>
      <c r="X12" s="192">
        <v>11</v>
      </c>
      <c r="Y12" s="192">
        <v>144</v>
      </c>
      <c r="Z12" s="192">
        <v>124</v>
      </c>
      <c r="AA12" s="192">
        <v>20</v>
      </c>
      <c r="AB12" s="192">
        <v>138</v>
      </c>
      <c r="AC12" s="192">
        <v>114</v>
      </c>
      <c r="AD12" s="193">
        <v>24</v>
      </c>
    </row>
    <row r="13" spans="1:30" ht="20.25" customHeight="1">
      <c r="A13" s="395"/>
      <c r="B13" s="623" t="s">
        <v>895</v>
      </c>
      <c r="C13" s="301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5"/>
    </row>
    <row r="14" spans="1:30" ht="20.25" customHeight="1">
      <c r="A14" s="396"/>
      <c r="B14" s="622"/>
      <c r="C14" s="302"/>
      <c r="D14" s="192">
        <v>3</v>
      </c>
      <c r="E14" s="192">
        <v>3</v>
      </c>
      <c r="F14" s="192" t="s">
        <v>127</v>
      </c>
      <c r="G14" s="192">
        <v>4</v>
      </c>
      <c r="H14" s="192">
        <v>3</v>
      </c>
      <c r="I14" s="192">
        <v>1</v>
      </c>
      <c r="J14" s="192">
        <v>2</v>
      </c>
      <c r="K14" s="192">
        <v>2</v>
      </c>
      <c r="L14" s="192" t="s">
        <v>127</v>
      </c>
      <c r="M14" s="192">
        <v>3</v>
      </c>
      <c r="N14" s="192">
        <v>3</v>
      </c>
      <c r="O14" s="192" t="s">
        <v>127</v>
      </c>
      <c r="P14" s="192">
        <v>3</v>
      </c>
      <c r="Q14" s="192">
        <v>3</v>
      </c>
      <c r="R14" s="192" t="s">
        <v>127</v>
      </c>
      <c r="S14" s="192">
        <v>2</v>
      </c>
      <c r="T14" s="192">
        <v>2</v>
      </c>
      <c r="U14" s="192" t="s">
        <v>127</v>
      </c>
      <c r="V14" s="192">
        <v>1</v>
      </c>
      <c r="W14" s="192">
        <v>1</v>
      </c>
      <c r="X14" s="192" t="s">
        <v>499</v>
      </c>
      <c r="Y14" s="192">
        <v>5</v>
      </c>
      <c r="Z14" s="192">
        <v>4</v>
      </c>
      <c r="AA14" s="192">
        <v>1</v>
      </c>
      <c r="AB14" s="192">
        <v>6</v>
      </c>
      <c r="AC14" s="192">
        <v>4</v>
      </c>
      <c r="AD14" s="193">
        <v>2</v>
      </c>
    </row>
    <row r="15" spans="1:30" ht="20.25" customHeight="1">
      <c r="A15" s="395"/>
      <c r="B15" s="300"/>
      <c r="C15" s="301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5"/>
    </row>
    <row r="16" spans="1:30" ht="20.25" customHeight="1">
      <c r="A16" s="627" t="s">
        <v>175</v>
      </c>
      <c r="B16" s="628"/>
      <c r="C16" s="629"/>
      <c r="D16" s="188">
        <v>3110</v>
      </c>
      <c r="E16" s="188">
        <v>2259</v>
      </c>
      <c r="F16" s="188">
        <v>851</v>
      </c>
      <c r="G16" s="188">
        <v>3253</v>
      </c>
      <c r="H16" s="188">
        <v>2344</v>
      </c>
      <c r="I16" s="188">
        <v>909</v>
      </c>
      <c r="J16" s="188">
        <v>3016</v>
      </c>
      <c r="K16" s="188">
        <v>2172</v>
      </c>
      <c r="L16" s="188">
        <v>844</v>
      </c>
      <c r="M16" s="188">
        <v>3219</v>
      </c>
      <c r="N16" s="188">
        <v>2237</v>
      </c>
      <c r="O16" s="188">
        <v>982</v>
      </c>
      <c r="P16" s="188">
        <v>3582</v>
      </c>
      <c r="Q16" s="188">
        <v>2419</v>
      </c>
      <c r="R16" s="188">
        <v>1163</v>
      </c>
      <c r="S16" s="188">
        <v>3257</v>
      </c>
      <c r="T16" s="188">
        <v>2184</v>
      </c>
      <c r="U16" s="188">
        <v>1073</v>
      </c>
      <c r="V16" s="188">
        <v>2471</v>
      </c>
      <c r="W16" s="188">
        <v>1712</v>
      </c>
      <c r="X16" s="188">
        <v>759</v>
      </c>
      <c r="Y16" s="188">
        <v>2107</v>
      </c>
      <c r="Z16" s="188">
        <v>1388</v>
      </c>
      <c r="AA16" s="188">
        <v>719</v>
      </c>
      <c r="AB16" s="188">
        <v>1918</v>
      </c>
      <c r="AC16" s="188">
        <v>1343</v>
      </c>
      <c r="AD16" s="189">
        <v>575</v>
      </c>
    </row>
    <row r="17" spans="1:30" ht="20.25" customHeight="1">
      <c r="A17" s="395"/>
      <c r="B17" s="621" t="s">
        <v>896</v>
      </c>
      <c r="C17" s="217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1"/>
    </row>
    <row r="18" spans="1:30" ht="20.25" customHeight="1">
      <c r="A18" s="396"/>
      <c r="B18" s="622"/>
      <c r="C18" s="302"/>
      <c r="D18" s="192">
        <v>10</v>
      </c>
      <c r="E18" s="192">
        <v>8</v>
      </c>
      <c r="F18" s="192">
        <v>2</v>
      </c>
      <c r="G18" s="192">
        <v>10</v>
      </c>
      <c r="H18" s="192">
        <v>8</v>
      </c>
      <c r="I18" s="192">
        <v>2</v>
      </c>
      <c r="J18" s="192">
        <v>24</v>
      </c>
      <c r="K18" s="192">
        <v>21</v>
      </c>
      <c r="L18" s="192">
        <v>3</v>
      </c>
      <c r="M18" s="192">
        <v>4</v>
      </c>
      <c r="N18" s="192">
        <v>4</v>
      </c>
      <c r="O18" s="192" t="s">
        <v>127</v>
      </c>
      <c r="P18" s="192">
        <v>4</v>
      </c>
      <c r="Q18" s="192">
        <v>4</v>
      </c>
      <c r="R18" s="192" t="s">
        <v>127</v>
      </c>
      <c r="S18" s="192">
        <v>7</v>
      </c>
      <c r="T18" s="192">
        <v>7</v>
      </c>
      <c r="U18" s="192" t="s">
        <v>127</v>
      </c>
      <c r="V18" s="192">
        <v>4</v>
      </c>
      <c r="W18" s="192">
        <v>4</v>
      </c>
      <c r="X18" s="192" t="s">
        <v>499</v>
      </c>
      <c r="Y18" s="192">
        <v>5</v>
      </c>
      <c r="Z18" s="192">
        <v>5</v>
      </c>
      <c r="AA18" s="192" t="s">
        <v>499</v>
      </c>
      <c r="AB18" s="192" t="s">
        <v>499</v>
      </c>
      <c r="AC18" s="192" t="s">
        <v>499</v>
      </c>
      <c r="AD18" s="193" t="s">
        <v>499</v>
      </c>
    </row>
    <row r="19" spans="1:30" ht="20.25" customHeight="1">
      <c r="A19" s="395"/>
      <c r="B19" s="623" t="s">
        <v>897</v>
      </c>
      <c r="C19" s="301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5"/>
    </row>
    <row r="20" spans="1:30" ht="20.25" customHeight="1">
      <c r="A20" s="396"/>
      <c r="B20" s="622"/>
      <c r="C20" s="302"/>
      <c r="D20" s="192">
        <v>1726</v>
      </c>
      <c r="E20" s="192">
        <v>1468</v>
      </c>
      <c r="F20" s="192">
        <v>258</v>
      </c>
      <c r="G20" s="192">
        <v>1937</v>
      </c>
      <c r="H20" s="192">
        <v>1586</v>
      </c>
      <c r="I20" s="192">
        <v>351</v>
      </c>
      <c r="J20" s="192">
        <v>1609</v>
      </c>
      <c r="K20" s="192">
        <v>1354</v>
      </c>
      <c r="L20" s="192">
        <v>255</v>
      </c>
      <c r="M20" s="192">
        <v>1606</v>
      </c>
      <c r="N20" s="192">
        <v>1384</v>
      </c>
      <c r="O20" s="192">
        <v>222</v>
      </c>
      <c r="P20" s="192">
        <v>1799</v>
      </c>
      <c r="Q20" s="192">
        <v>1525</v>
      </c>
      <c r="R20" s="192">
        <v>274</v>
      </c>
      <c r="S20" s="192">
        <v>1562</v>
      </c>
      <c r="T20" s="192">
        <v>1359</v>
      </c>
      <c r="U20" s="192">
        <v>203</v>
      </c>
      <c r="V20" s="192">
        <v>1162</v>
      </c>
      <c r="W20" s="192">
        <v>1030</v>
      </c>
      <c r="X20" s="192">
        <v>132</v>
      </c>
      <c r="Y20" s="192">
        <v>839</v>
      </c>
      <c r="Z20" s="192">
        <v>744</v>
      </c>
      <c r="AA20" s="192">
        <v>95</v>
      </c>
      <c r="AB20" s="192">
        <v>771</v>
      </c>
      <c r="AC20" s="192">
        <v>679</v>
      </c>
      <c r="AD20" s="193">
        <v>92</v>
      </c>
    </row>
    <row r="21" spans="1:30" ht="20.25" customHeight="1">
      <c r="A21" s="395"/>
      <c r="B21" s="623" t="s">
        <v>898</v>
      </c>
      <c r="C21" s="301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5"/>
    </row>
    <row r="22" spans="1:30" ht="20.25" customHeight="1">
      <c r="A22" s="396"/>
      <c r="B22" s="622"/>
      <c r="C22" s="302"/>
      <c r="D22" s="192">
        <v>1374</v>
      </c>
      <c r="E22" s="192">
        <v>783</v>
      </c>
      <c r="F22" s="192">
        <v>591</v>
      </c>
      <c r="G22" s="192">
        <v>1306</v>
      </c>
      <c r="H22" s="192">
        <v>750</v>
      </c>
      <c r="I22" s="192">
        <v>556</v>
      </c>
      <c r="J22" s="192">
        <v>1383</v>
      </c>
      <c r="K22" s="192">
        <v>797</v>
      </c>
      <c r="L22" s="192">
        <v>586</v>
      </c>
      <c r="M22" s="192">
        <v>1609</v>
      </c>
      <c r="N22" s="192">
        <v>849</v>
      </c>
      <c r="O22" s="192">
        <v>760</v>
      </c>
      <c r="P22" s="192">
        <v>1779</v>
      </c>
      <c r="Q22" s="192">
        <v>890</v>
      </c>
      <c r="R22" s="192">
        <v>889</v>
      </c>
      <c r="S22" s="192">
        <v>1688</v>
      </c>
      <c r="T22" s="192">
        <v>818</v>
      </c>
      <c r="U22" s="192">
        <v>870</v>
      </c>
      <c r="V22" s="192">
        <v>1305</v>
      </c>
      <c r="W22" s="192">
        <v>678</v>
      </c>
      <c r="X22" s="192">
        <v>627</v>
      </c>
      <c r="Y22" s="192">
        <v>1263</v>
      </c>
      <c r="Z22" s="192">
        <v>639</v>
      </c>
      <c r="AA22" s="192">
        <v>624</v>
      </c>
      <c r="AB22" s="192">
        <v>1147</v>
      </c>
      <c r="AC22" s="192">
        <v>664</v>
      </c>
      <c r="AD22" s="193">
        <v>483</v>
      </c>
    </row>
    <row r="23" spans="1:30" ht="20.25" customHeight="1">
      <c r="A23" s="395"/>
      <c r="B23" s="300"/>
      <c r="C23" s="301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5"/>
    </row>
    <row r="24" spans="1:30" ht="20.25" customHeight="1">
      <c r="A24" s="627" t="s">
        <v>893</v>
      </c>
      <c r="B24" s="628"/>
      <c r="C24" s="629"/>
      <c r="D24" s="188">
        <v>6900</v>
      </c>
      <c r="E24" s="188">
        <v>4481</v>
      </c>
      <c r="F24" s="188">
        <v>2419</v>
      </c>
      <c r="G24" s="188">
        <v>7619</v>
      </c>
      <c r="H24" s="188">
        <v>4833</v>
      </c>
      <c r="I24" s="188">
        <v>2786</v>
      </c>
      <c r="J24" s="188">
        <v>7853</v>
      </c>
      <c r="K24" s="188">
        <v>4880</v>
      </c>
      <c r="L24" s="188">
        <v>2973</v>
      </c>
      <c r="M24" s="188">
        <v>7608</v>
      </c>
      <c r="N24" s="188">
        <v>4622</v>
      </c>
      <c r="O24" s="188">
        <v>2986</v>
      </c>
      <c r="P24" s="188">
        <v>7420</v>
      </c>
      <c r="Q24" s="188">
        <v>4352</v>
      </c>
      <c r="R24" s="188">
        <v>3068</v>
      </c>
      <c r="S24" s="188">
        <v>7413</v>
      </c>
      <c r="T24" s="188">
        <v>4236</v>
      </c>
      <c r="U24" s="188">
        <v>3177</v>
      </c>
      <c r="V24" s="188">
        <v>7320</v>
      </c>
      <c r="W24" s="188">
        <v>4017</v>
      </c>
      <c r="X24" s="188">
        <v>3303</v>
      </c>
      <c r="Y24" s="188">
        <v>6500</v>
      </c>
      <c r="Z24" s="188">
        <v>3565</v>
      </c>
      <c r="AA24" s="188">
        <v>2935</v>
      </c>
      <c r="AB24" s="188">
        <v>6284</v>
      </c>
      <c r="AC24" s="188">
        <v>3261</v>
      </c>
      <c r="AD24" s="189">
        <v>3023</v>
      </c>
    </row>
    <row r="25" spans="1:30" ht="20.25" customHeight="1">
      <c r="A25" s="395"/>
      <c r="B25" s="621" t="s">
        <v>899</v>
      </c>
      <c r="C25" s="217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1"/>
    </row>
    <row r="26" spans="1:30" ht="20.25" customHeight="1">
      <c r="A26" s="396"/>
      <c r="B26" s="622"/>
      <c r="C26" s="302"/>
      <c r="D26" s="192">
        <v>2521</v>
      </c>
      <c r="E26" s="192">
        <v>1253</v>
      </c>
      <c r="F26" s="192">
        <v>1268</v>
      </c>
      <c r="G26" s="192">
        <v>2858</v>
      </c>
      <c r="H26" s="192">
        <v>1336</v>
      </c>
      <c r="I26" s="192">
        <v>1522</v>
      </c>
      <c r="J26" s="192">
        <v>2740</v>
      </c>
      <c r="K26" s="192">
        <v>1206</v>
      </c>
      <c r="L26" s="192">
        <v>1534</v>
      </c>
      <c r="M26" s="192">
        <v>2628</v>
      </c>
      <c r="N26" s="192">
        <v>1179</v>
      </c>
      <c r="O26" s="192">
        <v>1449</v>
      </c>
      <c r="P26" s="192">
        <v>2540</v>
      </c>
      <c r="Q26" s="192">
        <v>1090</v>
      </c>
      <c r="R26" s="192">
        <v>1450</v>
      </c>
      <c r="S26" s="192">
        <v>2306</v>
      </c>
      <c r="T26" s="192">
        <v>978</v>
      </c>
      <c r="U26" s="192">
        <v>1328</v>
      </c>
      <c r="V26" s="192">
        <v>1841</v>
      </c>
      <c r="W26" s="192">
        <v>812</v>
      </c>
      <c r="X26" s="192">
        <v>1029</v>
      </c>
      <c r="Y26" s="192">
        <v>1536</v>
      </c>
      <c r="Z26" s="192">
        <v>710</v>
      </c>
      <c r="AA26" s="192">
        <v>826</v>
      </c>
      <c r="AB26" s="192">
        <v>1478</v>
      </c>
      <c r="AC26" s="192">
        <v>643</v>
      </c>
      <c r="AD26" s="193">
        <v>835</v>
      </c>
    </row>
    <row r="27" spans="1:30" ht="20.25" customHeight="1">
      <c r="A27" s="395"/>
      <c r="B27" s="623" t="s">
        <v>900</v>
      </c>
      <c r="C27" s="301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5"/>
    </row>
    <row r="28" spans="1:30" ht="20.25" customHeight="1">
      <c r="A28" s="396"/>
      <c r="B28" s="622"/>
      <c r="C28" s="302"/>
      <c r="D28" s="192">
        <v>193</v>
      </c>
      <c r="E28" s="192">
        <v>75</v>
      </c>
      <c r="F28" s="192">
        <v>118</v>
      </c>
      <c r="G28" s="192">
        <v>222</v>
      </c>
      <c r="H28" s="192">
        <v>80</v>
      </c>
      <c r="I28" s="192">
        <v>142</v>
      </c>
      <c r="J28" s="192">
        <v>261</v>
      </c>
      <c r="K28" s="192">
        <v>102</v>
      </c>
      <c r="L28" s="192">
        <v>159</v>
      </c>
      <c r="M28" s="192">
        <v>267</v>
      </c>
      <c r="N28" s="192">
        <v>97</v>
      </c>
      <c r="O28" s="192">
        <v>170</v>
      </c>
      <c r="P28" s="192">
        <v>273</v>
      </c>
      <c r="Q28" s="192">
        <v>94</v>
      </c>
      <c r="R28" s="192">
        <v>179</v>
      </c>
      <c r="S28" s="192">
        <v>238</v>
      </c>
      <c r="T28" s="192">
        <v>88</v>
      </c>
      <c r="U28" s="192">
        <v>150</v>
      </c>
      <c r="V28" s="192">
        <v>224</v>
      </c>
      <c r="W28" s="192">
        <v>93</v>
      </c>
      <c r="X28" s="192">
        <v>131</v>
      </c>
      <c r="Y28" s="192">
        <v>161</v>
      </c>
      <c r="Z28" s="192">
        <v>66</v>
      </c>
      <c r="AA28" s="192">
        <v>95</v>
      </c>
      <c r="AB28" s="192">
        <v>177</v>
      </c>
      <c r="AC28" s="192">
        <v>63</v>
      </c>
      <c r="AD28" s="193">
        <v>114</v>
      </c>
    </row>
    <row r="29" spans="1:30" ht="20.25" customHeight="1">
      <c r="A29" s="395"/>
      <c r="B29" s="623" t="s">
        <v>901</v>
      </c>
      <c r="C29" s="301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5"/>
    </row>
    <row r="30" spans="1:30" ht="20.25" customHeight="1">
      <c r="A30" s="396"/>
      <c r="B30" s="622"/>
      <c r="C30" s="302"/>
      <c r="D30" s="192">
        <v>35</v>
      </c>
      <c r="E30" s="192">
        <v>19</v>
      </c>
      <c r="F30" s="192">
        <v>16</v>
      </c>
      <c r="G30" s="192">
        <v>24</v>
      </c>
      <c r="H30" s="192">
        <v>16</v>
      </c>
      <c r="I30" s="192">
        <v>8</v>
      </c>
      <c r="J30" s="192">
        <v>29</v>
      </c>
      <c r="K30" s="192">
        <v>20</v>
      </c>
      <c r="L30" s="192">
        <v>9</v>
      </c>
      <c r="M30" s="192">
        <v>16</v>
      </c>
      <c r="N30" s="192">
        <v>9</v>
      </c>
      <c r="O30" s="192">
        <v>7</v>
      </c>
      <c r="P30" s="192">
        <v>27</v>
      </c>
      <c r="Q30" s="192">
        <v>18</v>
      </c>
      <c r="R30" s="192">
        <v>9</v>
      </c>
      <c r="S30" s="192">
        <v>25</v>
      </c>
      <c r="T30" s="192">
        <v>18</v>
      </c>
      <c r="U30" s="192">
        <v>7</v>
      </c>
      <c r="V30" s="192">
        <v>22</v>
      </c>
      <c r="W30" s="192">
        <v>14</v>
      </c>
      <c r="X30" s="192">
        <v>8</v>
      </c>
      <c r="Y30" s="192">
        <v>68</v>
      </c>
      <c r="Z30" s="192">
        <v>37</v>
      </c>
      <c r="AA30" s="192">
        <v>31</v>
      </c>
      <c r="AB30" s="192">
        <v>67</v>
      </c>
      <c r="AC30" s="192">
        <v>36</v>
      </c>
      <c r="AD30" s="193">
        <v>31</v>
      </c>
    </row>
    <row r="31" spans="1:30" ht="20.25" customHeight="1">
      <c r="A31" s="395"/>
      <c r="B31" s="623" t="s">
        <v>902</v>
      </c>
      <c r="C31" s="301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5"/>
    </row>
    <row r="32" spans="1:30" ht="20.25" customHeight="1">
      <c r="A32" s="396"/>
      <c r="B32" s="622"/>
      <c r="C32" s="302"/>
      <c r="D32" s="192">
        <v>792</v>
      </c>
      <c r="E32" s="192">
        <v>689</v>
      </c>
      <c r="F32" s="192">
        <v>103</v>
      </c>
      <c r="G32" s="192">
        <v>812</v>
      </c>
      <c r="H32" s="192">
        <v>719</v>
      </c>
      <c r="I32" s="192">
        <v>93</v>
      </c>
      <c r="J32" s="192">
        <v>795</v>
      </c>
      <c r="K32" s="192">
        <v>710</v>
      </c>
      <c r="L32" s="192">
        <v>85</v>
      </c>
      <c r="M32" s="192">
        <v>806</v>
      </c>
      <c r="N32" s="192">
        <v>700</v>
      </c>
      <c r="O32" s="192">
        <v>106</v>
      </c>
      <c r="P32" s="192">
        <v>667</v>
      </c>
      <c r="Q32" s="192">
        <v>580</v>
      </c>
      <c r="R32" s="192">
        <v>87</v>
      </c>
      <c r="S32" s="192">
        <v>755</v>
      </c>
      <c r="T32" s="192">
        <v>631</v>
      </c>
      <c r="U32" s="192">
        <v>124</v>
      </c>
      <c r="V32" s="192">
        <v>671</v>
      </c>
      <c r="W32" s="192">
        <v>555</v>
      </c>
      <c r="X32" s="192">
        <v>116</v>
      </c>
      <c r="Y32" s="192">
        <v>617</v>
      </c>
      <c r="Z32" s="192">
        <v>492</v>
      </c>
      <c r="AA32" s="192">
        <v>125</v>
      </c>
      <c r="AB32" s="192">
        <v>533</v>
      </c>
      <c r="AC32" s="192">
        <v>437</v>
      </c>
      <c r="AD32" s="193">
        <v>96</v>
      </c>
    </row>
    <row r="33" spans="1:30" ht="20.25" customHeight="1">
      <c r="A33" s="395"/>
      <c r="B33" s="623" t="s">
        <v>685</v>
      </c>
      <c r="C33" s="301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5"/>
    </row>
    <row r="34" spans="1:30" ht="20.25" customHeight="1">
      <c r="A34" s="396"/>
      <c r="B34" s="622"/>
      <c r="C34" s="302"/>
      <c r="D34" s="192">
        <v>26</v>
      </c>
      <c r="E34" s="192">
        <v>20</v>
      </c>
      <c r="F34" s="192">
        <v>6</v>
      </c>
      <c r="G34" s="192">
        <v>33</v>
      </c>
      <c r="H34" s="192">
        <v>29</v>
      </c>
      <c r="I34" s="192">
        <v>4</v>
      </c>
      <c r="J34" s="192">
        <v>39</v>
      </c>
      <c r="K34" s="192">
        <v>33</v>
      </c>
      <c r="L34" s="192">
        <v>6</v>
      </c>
      <c r="M34" s="192">
        <v>31</v>
      </c>
      <c r="N34" s="192">
        <v>27</v>
      </c>
      <c r="O34" s="192">
        <v>4</v>
      </c>
      <c r="P34" s="192">
        <v>29</v>
      </c>
      <c r="Q34" s="192">
        <v>26</v>
      </c>
      <c r="R34" s="192">
        <v>3</v>
      </c>
      <c r="S34" s="192">
        <v>37</v>
      </c>
      <c r="T34" s="192">
        <v>30</v>
      </c>
      <c r="U34" s="192">
        <v>7</v>
      </c>
      <c r="V34" s="192">
        <v>67</v>
      </c>
      <c r="W34" s="192">
        <v>57</v>
      </c>
      <c r="X34" s="192">
        <v>10</v>
      </c>
      <c r="Y34" s="192">
        <v>32</v>
      </c>
      <c r="Z34" s="192">
        <v>29</v>
      </c>
      <c r="AA34" s="192">
        <v>3</v>
      </c>
      <c r="AB34" s="192">
        <v>27</v>
      </c>
      <c r="AC34" s="192">
        <v>23</v>
      </c>
      <c r="AD34" s="193">
        <v>4</v>
      </c>
    </row>
    <row r="35" spans="1:30" ht="20.25" customHeight="1">
      <c r="A35" s="395"/>
      <c r="B35" s="623" t="s">
        <v>903</v>
      </c>
      <c r="C35" s="301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5"/>
    </row>
    <row r="36" spans="1:30" ht="20.25" customHeight="1">
      <c r="A36" s="396"/>
      <c r="B36" s="622"/>
      <c r="C36" s="302"/>
      <c r="D36" s="192">
        <v>1730</v>
      </c>
      <c r="E36" s="192">
        <v>895</v>
      </c>
      <c r="F36" s="192">
        <v>835</v>
      </c>
      <c r="G36" s="192">
        <v>1835</v>
      </c>
      <c r="H36" s="192">
        <v>894</v>
      </c>
      <c r="I36" s="192">
        <v>941</v>
      </c>
      <c r="J36" s="192">
        <v>2105</v>
      </c>
      <c r="K36" s="192">
        <v>1006</v>
      </c>
      <c r="L36" s="192">
        <v>1099</v>
      </c>
      <c r="M36" s="192">
        <v>2191</v>
      </c>
      <c r="N36" s="192">
        <v>1030</v>
      </c>
      <c r="O36" s="192">
        <v>1161</v>
      </c>
      <c r="P36" s="192">
        <v>2278</v>
      </c>
      <c r="Q36" s="192">
        <v>1042</v>
      </c>
      <c r="R36" s="192">
        <v>1236</v>
      </c>
      <c r="S36" s="192">
        <v>2534</v>
      </c>
      <c r="T36" s="192">
        <v>1086</v>
      </c>
      <c r="U36" s="192">
        <v>1448</v>
      </c>
      <c r="V36" s="192">
        <v>3230</v>
      </c>
      <c r="W36" s="192">
        <v>1343</v>
      </c>
      <c r="X36" s="192">
        <v>1887</v>
      </c>
      <c r="Y36" s="192">
        <v>2968</v>
      </c>
      <c r="Z36" s="192">
        <v>1208</v>
      </c>
      <c r="AA36" s="192">
        <v>1760</v>
      </c>
      <c r="AB36" s="192">
        <v>3056</v>
      </c>
      <c r="AC36" s="192">
        <v>1220</v>
      </c>
      <c r="AD36" s="193">
        <v>1836</v>
      </c>
    </row>
    <row r="37" spans="1:30" ht="20.25" customHeight="1">
      <c r="A37" s="395"/>
      <c r="B37" s="623" t="s">
        <v>904</v>
      </c>
      <c r="C37" s="301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5"/>
    </row>
    <row r="38" spans="1:30" ht="20.25" customHeight="1">
      <c r="A38" s="396"/>
      <c r="B38" s="622"/>
      <c r="C38" s="302"/>
      <c r="D38" s="192">
        <v>1603</v>
      </c>
      <c r="E38" s="192">
        <v>1530</v>
      </c>
      <c r="F38" s="192">
        <v>73</v>
      </c>
      <c r="G38" s="192">
        <v>1835</v>
      </c>
      <c r="H38" s="192">
        <v>1759</v>
      </c>
      <c r="I38" s="192">
        <v>76</v>
      </c>
      <c r="J38" s="192">
        <v>1884</v>
      </c>
      <c r="K38" s="192">
        <v>1803</v>
      </c>
      <c r="L38" s="192">
        <v>81</v>
      </c>
      <c r="M38" s="192">
        <v>1669</v>
      </c>
      <c r="N38" s="192">
        <v>1580</v>
      </c>
      <c r="O38" s="192">
        <v>89</v>
      </c>
      <c r="P38" s="192">
        <v>1606</v>
      </c>
      <c r="Q38" s="192">
        <v>1502</v>
      </c>
      <c r="R38" s="192">
        <v>104</v>
      </c>
      <c r="S38" s="192">
        <v>1518</v>
      </c>
      <c r="T38" s="192">
        <v>1405</v>
      </c>
      <c r="U38" s="192">
        <v>113</v>
      </c>
      <c r="V38" s="192">
        <v>1265</v>
      </c>
      <c r="W38" s="192">
        <v>1143</v>
      </c>
      <c r="X38" s="192">
        <v>122</v>
      </c>
      <c r="Y38" s="192">
        <v>1118</v>
      </c>
      <c r="Z38" s="192">
        <v>1023</v>
      </c>
      <c r="AA38" s="192">
        <v>95</v>
      </c>
      <c r="AB38" s="192">
        <v>946</v>
      </c>
      <c r="AC38" s="192">
        <v>839</v>
      </c>
      <c r="AD38" s="193">
        <v>107</v>
      </c>
    </row>
    <row r="39" spans="1:30" ht="20.25" customHeight="1">
      <c r="A39" s="640" t="s">
        <v>905</v>
      </c>
      <c r="B39" s="623"/>
      <c r="C39" s="641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5"/>
    </row>
    <row r="40" spans="1:30" ht="20.25" customHeight="1" thickBot="1">
      <c r="A40" s="642"/>
      <c r="B40" s="643"/>
      <c r="C40" s="644"/>
      <c r="D40" s="196">
        <v>30</v>
      </c>
      <c r="E40" s="196">
        <v>15</v>
      </c>
      <c r="F40" s="196">
        <v>15</v>
      </c>
      <c r="G40" s="196" t="s">
        <v>127</v>
      </c>
      <c r="H40" s="196" t="s">
        <v>127</v>
      </c>
      <c r="I40" s="196" t="s">
        <v>127</v>
      </c>
      <c r="J40" s="196" t="s">
        <v>127</v>
      </c>
      <c r="K40" s="196" t="s">
        <v>127</v>
      </c>
      <c r="L40" s="196" t="s">
        <v>127</v>
      </c>
      <c r="M40" s="196">
        <v>13</v>
      </c>
      <c r="N40" s="196">
        <v>3</v>
      </c>
      <c r="O40" s="196">
        <v>10</v>
      </c>
      <c r="P40" s="196">
        <v>8</v>
      </c>
      <c r="Q40" s="196">
        <v>1</v>
      </c>
      <c r="R40" s="196">
        <v>7</v>
      </c>
      <c r="S40" s="196">
        <v>32</v>
      </c>
      <c r="T40" s="196">
        <v>19</v>
      </c>
      <c r="U40" s="196">
        <v>13</v>
      </c>
      <c r="V40" s="196">
        <v>43</v>
      </c>
      <c r="W40" s="196">
        <v>22</v>
      </c>
      <c r="X40" s="196">
        <v>21</v>
      </c>
      <c r="Y40" s="196">
        <v>272</v>
      </c>
      <c r="Z40" s="196">
        <v>154</v>
      </c>
      <c r="AA40" s="196">
        <v>118</v>
      </c>
      <c r="AB40" s="196">
        <v>210</v>
      </c>
      <c r="AC40" s="196">
        <v>138</v>
      </c>
      <c r="AD40" s="197">
        <v>72</v>
      </c>
    </row>
    <row r="41" spans="1:30">
      <c r="R41" s="230" t="s">
        <v>1025</v>
      </c>
    </row>
  </sheetData>
  <mergeCells count="30">
    <mergeCell ref="J3:L3"/>
    <mergeCell ref="A16:C16"/>
    <mergeCell ref="A24:C24"/>
    <mergeCell ref="A39:C40"/>
    <mergeCell ref="B29:B30"/>
    <mergeCell ref="B35:B36"/>
    <mergeCell ref="B37:B38"/>
    <mergeCell ref="B31:B32"/>
    <mergeCell ref="B33:B34"/>
    <mergeCell ref="B17:B18"/>
    <mergeCell ref="B19:B20"/>
    <mergeCell ref="B21:B22"/>
    <mergeCell ref="B25:B26"/>
    <mergeCell ref="B27:B28"/>
    <mergeCell ref="AB3:AD3"/>
    <mergeCell ref="B9:B10"/>
    <mergeCell ref="B11:B12"/>
    <mergeCell ref="B13:B14"/>
    <mergeCell ref="V3:X3"/>
    <mergeCell ref="S3:U3"/>
    <mergeCell ref="A6:C6"/>
    <mergeCell ref="A8:C8"/>
    <mergeCell ref="A5:C5"/>
    <mergeCell ref="A7:C7"/>
    <mergeCell ref="D3:F3"/>
    <mergeCell ref="G3:I3"/>
    <mergeCell ref="A3:C4"/>
    <mergeCell ref="Y3:AA3"/>
    <mergeCell ref="P3:R3"/>
    <mergeCell ref="M3:O3"/>
  </mergeCells>
  <phoneticPr fontId="4"/>
  <pageMargins left="0.78740157480314965" right="0.78740157480314965" top="0.78740157480314965" bottom="0.59055118110236227" header="0.51181102362204722" footer="0.31496062992125984"/>
  <pageSetup paperSize="9" firstPageNumber="39" orientation="portrait" useFirstPageNumber="1" r:id="rId1"/>
  <headerFooter alignWithMargins="0">
    <oddFooter>&amp;C&amp;"ＭＳ 明朝,標準"- &amp;P -</oddFooter>
  </headerFooter>
  <colBreaks count="1" manualBreakCount="1">
    <brk id="18" max="4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view="pageBreakPreview" zoomScaleNormal="100" zoomScaleSheetLayoutView="100" workbookViewId="0">
      <selection activeCell="C22" sqref="C22"/>
    </sheetView>
  </sheetViews>
  <sheetFormatPr defaultRowHeight="13.5"/>
  <cols>
    <col min="1" max="1" width="17.375" style="348" customWidth="1"/>
    <col min="2" max="2" width="12.125" style="348" customWidth="1"/>
    <col min="3" max="5" width="9.625" style="348" customWidth="1"/>
    <col min="6" max="6" width="9.5" style="348" customWidth="1"/>
    <col min="7" max="17" width="9.625" style="348" customWidth="1"/>
    <col min="18" max="18" width="9" style="348"/>
    <col min="19" max="19" width="9.5" style="348" bestFit="1" customWidth="1"/>
    <col min="20" max="16384" width="9" style="348"/>
  </cols>
  <sheetData>
    <row r="1" spans="1:19" ht="22.5" customHeight="1">
      <c r="A1" s="464" t="s">
        <v>508</v>
      </c>
      <c r="B1" s="464"/>
      <c r="C1" s="464"/>
      <c r="D1" s="464"/>
      <c r="E1" s="464"/>
      <c r="F1" s="288"/>
      <c r="G1" s="288"/>
      <c r="H1" s="288"/>
      <c r="I1" s="288"/>
    </row>
    <row r="2" spans="1:19" ht="22.5" customHeight="1" thickBot="1">
      <c r="J2" s="381"/>
      <c r="K2" s="381"/>
      <c r="L2" s="381"/>
      <c r="M2" s="381"/>
      <c r="N2" s="381"/>
      <c r="O2" s="381"/>
      <c r="P2" s="381"/>
      <c r="Q2" s="279" t="s">
        <v>937</v>
      </c>
    </row>
    <row r="3" spans="1:19" ht="14.25" customHeight="1">
      <c r="A3" s="443" t="s">
        <v>185</v>
      </c>
      <c r="B3" s="441" t="s">
        <v>375</v>
      </c>
      <c r="C3" s="441" t="s">
        <v>183</v>
      </c>
      <c r="D3" s="441" t="s">
        <v>452</v>
      </c>
      <c r="E3" s="441" t="s">
        <v>451</v>
      </c>
      <c r="F3" s="441" t="s">
        <v>450</v>
      </c>
      <c r="G3" s="441" t="s">
        <v>449</v>
      </c>
      <c r="H3" s="441" t="s">
        <v>176</v>
      </c>
      <c r="I3" s="441" t="s">
        <v>177</v>
      </c>
      <c r="J3" s="289" t="s">
        <v>509</v>
      </c>
      <c r="K3" s="289" t="s">
        <v>506</v>
      </c>
      <c r="L3" s="441" t="s">
        <v>1010</v>
      </c>
      <c r="M3" s="289" t="s">
        <v>1011</v>
      </c>
      <c r="N3" s="327" t="s">
        <v>1012</v>
      </c>
      <c r="O3" s="645" t="s">
        <v>181</v>
      </c>
      <c r="P3" s="441" t="s">
        <v>904</v>
      </c>
      <c r="Q3" s="442" t="s">
        <v>448</v>
      </c>
    </row>
    <row r="4" spans="1:19" ht="13.5" customHeight="1">
      <c r="A4" s="445"/>
      <c r="B4" s="438"/>
      <c r="C4" s="438"/>
      <c r="D4" s="438"/>
      <c r="E4" s="438"/>
      <c r="F4" s="438"/>
      <c r="G4" s="438"/>
      <c r="H4" s="438"/>
      <c r="I4" s="438"/>
      <c r="J4" s="286" t="s">
        <v>184</v>
      </c>
      <c r="K4" s="286" t="s">
        <v>507</v>
      </c>
      <c r="L4" s="438"/>
      <c r="M4" s="286" t="s">
        <v>1013</v>
      </c>
      <c r="N4" s="286" t="s">
        <v>1014</v>
      </c>
      <c r="O4" s="646"/>
      <c r="P4" s="438"/>
      <c r="Q4" s="439"/>
    </row>
    <row r="5" spans="1:19" ht="21" customHeight="1">
      <c r="A5" s="417" t="s">
        <v>186</v>
      </c>
      <c r="B5" s="303" t="s">
        <v>133</v>
      </c>
      <c r="C5" s="303" t="s">
        <v>1039</v>
      </c>
      <c r="D5" s="303" t="s">
        <v>623</v>
      </c>
      <c r="E5" s="303" t="s">
        <v>623</v>
      </c>
      <c r="F5" s="303" t="s">
        <v>623</v>
      </c>
      <c r="G5" s="303" t="s">
        <v>623</v>
      </c>
      <c r="H5" s="303" t="s">
        <v>623</v>
      </c>
      <c r="I5" s="303" t="s">
        <v>623</v>
      </c>
      <c r="J5" s="303" t="s">
        <v>623</v>
      </c>
      <c r="K5" s="303" t="s">
        <v>623</v>
      </c>
      <c r="L5" s="303" t="s">
        <v>623</v>
      </c>
      <c r="M5" s="303" t="s">
        <v>623</v>
      </c>
      <c r="N5" s="303" t="s">
        <v>623</v>
      </c>
      <c r="O5" s="303" t="s">
        <v>623</v>
      </c>
      <c r="P5" s="303" t="s">
        <v>623</v>
      </c>
      <c r="Q5" s="306" t="s">
        <v>623</v>
      </c>
    </row>
    <row r="6" spans="1:19" ht="21" customHeight="1" thickBot="1">
      <c r="A6" s="421"/>
      <c r="B6" s="49">
        <v>9942</v>
      </c>
      <c r="C6" s="117">
        <v>100</v>
      </c>
      <c r="D6" s="49">
        <v>1386</v>
      </c>
      <c r="E6" s="49">
        <v>138</v>
      </c>
      <c r="F6" s="49">
        <v>6</v>
      </c>
      <c r="G6" s="49" t="s">
        <v>940</v>
      </c>
      <c r="H6" s="49">
        <v>771</v>
      </c>
      <c r="I6" s="49">
        <v>1147</v>
      </c>
      <c r="J6" s="49">
        <v>1478</v>
      </c>
      <c r="K6" s="49">
        <v>177</v>
      </c>
      <c r="L6" s="338">
        <v>67</v>
      </c>
      <c r="M6" s="338">
        <v>533</v>
      </c>
      <c r="N6" s="338">
        <v>27</v>
      </c>
      <c r="O6" s="338">
        <v>3056</v>
      </c>
      <c r="P6" s="338">
        <v>946</v>
      </c>
      <c r="Q6" s="50">
        <v>210</v>
      </c>
    </row>
    <row r="7" spans="1:19" ht="21" customHeight="1" thickTop="1">
      <c r="A7" s="114"/>
      <c r="B7" s="54" t="s">
        <v>1039</v>
      </c>
      <c r="C7" s="210"/>
      <c r="D7" s="54" t="s">
        <v>1039</v>
      </c>
      <c r="E7" s="54" t="s">
        <v>1039</v>
      </c>
      <c r="F7" s="54" t="s">
        <v>1039</v>
      </c>
      <c r="G7" s="54" t="s">
        <v>1039</v>
      </c>
      <c r="H7" s="54" t="s">
        <v>1039</v>
      </c>
      <c r="I7" s="54" t="s">
        <v>1039</v>
      </c>
      <c r="J7" s="54" t="s">
        <v>1039</v>
      </c>
      <c r="K7" s="54" t="s">
        <v>1039</v>
      </c>
      <c r="L7" s="54" t="s">
        <v>1039</v>
      </c>
      <c r="M7" s="54" t="s">
        <v>1039</v>
      </c>
      <c r="N7" s="54" t="s">
        <v>1039</v>
      </c>
      <c r="O7" s="54" t="s">
        <v>1039</v>
      </c>
      <c r="P7" s="54" t="s">
        <v>1039</v>
      </c>
      <c r="Q7" s="55" t="s">
        <v>1039</v>
      </c>
    </row>
    <row r="8" spans="1:19" ht="21" customHeight="1">
      <c r="A8" s="236" t="s">
        <v>505</v>
      </c>
      <c r="B8" s="117">
        <v>100</v>
      </c>
      <c r="C8" s="211" t="s">
        <v>127</v>
      </c>
      <c r="D8" s="117">
        <v>13.9</v>
      </c>
      <c r="E8" s="117">
        <v>1.4</v>
      </c>
      <c r="F8" s="117" t="s">
        <v>940</v>
      </c>
      <c r="G8" s="117" t="s">
        <v>127</v>
      </c>
      <c r="H8" s="117">
        <v>7.8</v>
      </c>
      <c r="I8" s="117">
        <v>11.5</v>
      </c>
      <c r="J8" s="117">
        <v>14.9</v>
      </c>
      <c r="K8" s="117">
        <v>1.8</v>
      </c>
      <c r="L8" s="264">
        <v>0.7</v>
      </c>
      <c r="M8" s="264">
        <v>5.4</v>
      </c>
      <c r="N8" s="264">
        <v>0.3</v>
      </c>
      <c r="O8" s="264">
        <v>30.7</v>
      </c>
      <c r="P8" s="264">
        <v>9.5</v>
      </c>
      <c r="Q8" s="94">
        <v>2.1</v>
      </c>
      <c r="S8" s="407"/>
    </row>
    <row r="9" spans="1:19" ht="21" customHeight="1">
      <c r="A9" s="115"/>
      <c r="B9" s="303" t="s">
        <v>133</v>
      </c>
      <c r="C9" s="212" t="s">
        <v>1039</v>
      </c>
      <c r="D9" s="303" t="s">
        <v>133</v>
      </c>
      <c r="E9" s="303" t="s">
        <v>133</v>
      </c>
      <c r="F9" s="303" t="s">
        <v>133</v>
      </c>
      <c r="G9" s="303" t="s">
        <v>133</v>
      </c>
      <c r="H9" s="303" t="s">
        <v>133</v>
      </c>
      <c r="I9" s="303" t="s">
        <v>133</v>
      </c>
      <c r="J9" s="303" t="s">
        <v>133</v>
      </c>
      <c r="K9" s="303" t="s">
        <v>133</v>
      </c>
      <c r="L9" s="303" t="s">
        <v>26</v>
      </c>
      <c r="M9" s="303" t="s">
        <v>26</v>
      </c>
      <c r="N9" s="303" t="s">
        <v>26</v>
      </c>
      <c r="O9" s="303" t="s">
        <v>26</v>
      </c>
      <c r="P9" s="303" t="s">
        <v>26</v>
      </c>
      <c r="Q9" s="306" t="s">
        <v>133</v>
      </c>
    </row>
    <row r="10" spans="1:19" ht="21" customHeight="1">
      <c r="A10" s="236" t="s">
        <v>346</v>
      </c>
      <c r="B10" s="49">
        <v>114</v>
      </c>
      <c r="C10" s="111">
        <v>1.2</v>
      </c>
      <c r="D10" s="49">
        <v>2</v>
      </c>
      <c r="E10" s="49">
        <v>1</v>
      </c>
      <c r="F10" s="49" t="s">
        <v>127</v>
      </c>
      <c r="G10" s="49" t="s">
        <v>127</v>
      </c>
      <c r="H10" s="49">
        <v>3</v>
      </c>
      <c r="I10" s="49">
        <v>12</v>
      </c>
      <c r="J10" s="49">
        <v>19</v>
      </c>
      <c r="K10" s="49">
        <v>1</v>
      </c>
      <c r="L10" s="338">
        <v>1</v>
      </c>
      <c r="M10" s="338">
        <v>5</v>
      </c>
      <c r="N10" s="338"/>
      <c r="O10" s="338">
        <v>29</v>
      </c>
      <c r="P10" s="338">
        <v>37</v>
      </c>
      <c r="Q10" s="50">
        <v>4</v>
      </c>
    </row>
    <row r="11" spans="1:19" ht="21" customHeight="1">
      <c r="A11" s="116"/>
      <c r="B11" s="35"/>
      <c r="C11" s="117"/>
      <c r="D11" s="35"/>
      <c r="E11" s="35"/>
      <c r="F11" s="35"/>
      <c r="G11" s="35"/>
      <c r="H11" s="35"/>
      <c r="I11" s="35"/>
      <c r="J11" s="35"/>
      <c r="K11" s="35"/>
      <c r="L11" s="244"/>
      <c r="M11" s="244"/>
      <c r="N11" s="244"/>
      <c r="O11" s="244"/>
      <c r="P11" s="244"/>
      <c r="Q11" s="36"/>
    </row>
    <row r="12" spans="1:19" ht="21" customHeight="1">
      <c r="A12" s="236" t="s">
        <v>347</v>
      </c>
      <c r="B12" s="305">
        <v>490</v>
      </c>
      <c r="C12" s="111">
        <v>4.9000000000000004</v>
      </c>
      <c r="D12" s="305">
        <v>27</v>
      </c>
      <c r="E12" s="305">
        <v>6</v>
      </c>
      <c r="F12" s="305" t="s">
        <v>127</v>
      </c>
      <c r="G12" s="305" t="s">
        <v>127</v>
      </c>
      <c r="H12" s="305">
        <v>16</v>
      </c>
      <c r="I12" s="305">
        <v>46</v>
      </c>
      <c r="J12" s="305">
        <v>93</v>
      </c>
      <c r="K12" s="305">
        <v>9</v>
      </c>
      <c r="L12" s="340">
        <v>5</v>
      </c>
      <c r="M12" s="340">
        <v>14</v>
      </c>
      <c r="N12" s="340">
        <v>1</v>
      </c>
      <c r="O12" s="340">
        <v>138</v>
      </c>
      <c r="P12" s="340">
        <v>113</v>
      </c>
      <c r="Q12" s="241">
        <v>22</v>
      </c>
    </row>
    <row r="13" spans="1:19" ht="21" customHeight="1">
      <c r="A13" s="276"/>
      <c r="B13" s="49"/>
      <c r="C13" s="117"/>
      <c r="D13" s="49"/>
      <c r="E13" s="49"/>
      <c r="F13" s="49"/>
      <c r="G13" s="49"/>
      <c r="H13" s="49"/>
      <c r="I13" s="49"/>
      <c r="J13" s="49"/>
      <c r="K13" s="49"/>
      <c r="L13" s="338"/>
      <c r="M13" s="338"/>
      <c r="N13" s="338"/>
      <c r="O13" s="338"/>
      <c r="P13" s="338"/>
      <c r="Q13" s="50"/>
    </row>
    <row r="14" spans="1:19" ht="21" customHeight="1">
      <c r="A14" s="236" t="s">
        <v>348</v>
      </c>
      <c r="B14" s="49">
        <v>683</v>
      </c>
      <c r="C14" s="111">
        <v>6.9</v>
      </c>
      <c r="D14" s="49">
        <v>53</v>
      </c>
      <c r="E14" s="49">
        <v>10</v>
      </c>
      <c r="F14" s="305">
        <v>1</v>
      </c>
      <c r="G14" s="49" t="s">
        <v>127</v>
      </c>
      <c r="H14" s="49">
        <v>27</v>
      </c>
      <c r="I14" s="49">
        <v>83</v>
      </c>
      <c r="J14" s="49">
        <v>107</v>
      </c>
      <c r="K14" s="49">
        <v>12</v>
      </c>
      <c r="L14" s="338">
        <v>10</v>
      </c>
      <c r="M14" s="338">
        <v>15</v>
      </c>
      <c r="N14" s="338">
        <v>2</v>
      </c>
      <c r="O14" s="338">
        <v>230</v>
      </c>
      <c r="P14" s="338">
        <v>111</v>
      </c>
      <c r="Q14" s="50">
        <v>22</v>
      </c>
    </row>
    <row r="15" spans="1:19" ht="21" customHeight="1">
      <c r="A15" s="276"/>
      <c r="B15" s="35"/>
      <c r="C15" s="117"/>
      <c r="D15" s="35"/>
      <c r="E15" s="35"/>
      <c r="F15" s="35"/>
      <c r="G15" s="35"/>
      <c r="H15" s="35"/>
      <c r="I15" s="35"/>
      <c r="J15" s="35"/>
      <c r="K15" s="35"/>
      <c r="L15" s="244"/>
      <c r="M15" s="244"/>
      <c r="N15" s="244"/>
      <c r="O15" s="244"/>
      <c r="P15" s="244"/>
      <c r="Q15" s="36"/>
    </row>
    <row r="16" spans="1:19" ht="21" customHeight="1">
      <c r="A16" s="236" t="s">
        <v>358</v>
      </c>
      <c r="B16" s="305">
        <v>823</v>
      </c>
      <c r="C16" s="111">
        <v>8.3000000000000007</v>
      </c>
      <c r="D16" s="305">
        <v>111</v>
      </c>
      <c r="E16" s="305">
        <v>20</v>
      </c>
      <c r="F16" s="305">
        <v>1</v>
      </c>
      <c r="G16" s="305" t="s">
        <v>127</v>
      </c>
      <c r="H16" s="305">
        <v>37</v>
      </c>
      <c r="I16" s="305">
        <v>99</v>
      </c>
      <c r="J16" s="305">
        <v>124</v>
      </c>
      <c r="K16" s="305">
        <v>15</v>
      </c>
      <c r="L16" s="340">
        <v>4</v>
      </c>
      <c r="M16" s="340">
        <v>31</v>
      </c>
      <c r="N16" s="340">
        <v>3</v>
      </c>
      <c r="O16" s="340">
        <v>249</v>
      </c>
      <c r="P16" s="340">
        <v>108</v>
      </c>
      <c r="Q16" s="241">
        <v>22</v>
      </c>
    </row>
    <row r="17" spans="1:17" ht="21" customHeight="1">
      <c r="A17" s="276"/>
      <c r="B17" s="49"/>
      <c r="C17" s="117"/>
      <c r="D17" s="49"/>
      <c r="E17" s="49"/>
      <c r="F17" s="49"/>
      <c r="G17" s="35"/>
      <c r="H17" s="49"/>
      <c r="I17" s="49"/>
      <c r="J17" s="49"/>
      <c r="K17" s="49"/>
      <c r="L17" s="338"/>
      <c r="M17" s="338"/>
      <c r="N17" s="338"/>
      <c r="O17" s="338"/>
      <c r="P17" s="338"/>
      <c r="Q17" s="50"/>
    </row>
    <row r="18" spans="1:17" ht="21" customHeight="1">
      <c r="A18" s="236" t="s">
        <v>345</v>
      </c>
      <c r="B18" s="49">
        <v>917</v>
      </c>
      <c r="C18" s="111">
        <v>9.1999999999999993</v>
      </c>
      <c r="D18" s="49">
        <v>97</v>
      </c>
      <c r="E18" s="49">
        <v>19</v>
      </c>
      <c r="F18" s="49">
        <v>1</v>
      </c>
      <c r="G18" s="49" t="s">
        <v>127</v>
      </c>
      <c r="H18" s="49">
        <v>66</v>
      </c>
      <c r="I18" s="49">
        <v>109</v>
      </c>
      <c r="J18" s="49">
        <v>137</v>
      </c>
      <c r="K18" s="49">
        <v>22</v>
      </c>
      <c r="L18" s="338">
        <v>7</v>
      </c>
      <c r="M18" s="338">
        <v>36</v>
      </c>
      <c r="N18" s="338">
        <v>2</v>
      </c>
      <c r="O18" s="338">
        <v>299</v>
      </c>
      <c r="P18" s="338">
        <v>108</v>
      </c>
      <c r="Q18" s="50">
        <v>14</v>
      </c>
    </row>
    <row r="19" spans="1:17" ht="21" customHeight="1">
      <c r="A19" s="276"/>
      <c r="B19" s="35"/>
      <c r="C19" s="117"/>
      <c r="D19" s="35"/>
      <c r="E19" s="35"/>
      <c r="F19" s="35"/>
      <c r="G19" s="35"/>
      <c r="H19" s="35"/>
      <c r="I19" s="35"/>
      <c r="J19" s="35"/>
      <c r="K19" s="35"/>
      <c r="L19" s="244"/>
      <c r="M19" s="244"/>
      <c r="N19" s="244"/>
      <c r="O19" s="244"/>
      <c r="P19" s="244"/>
      <c r="Q19" s="36"/>
    </row>
    <row r="20" spans="1:17" ht="21" customHeight="1">
      <c r="A20" s="236" t="s">
        <v>350</v>
      </c>
      <c r="B20" s="305">
        <v>1039</v>
      </c>
      <c r="C20" s="111">
        <v>10.5</v>
      </c>
      <c r="D20" s="305">
        <v>99</v>
      </c>
      <c r="E20" s="305">
        <v>12</v>
      </c>
      <c r="F20" s="305">
        <v>1</v>
      </c>
      <c r="G20" s="305" t="s">
        <v>127</v>
      </c>
      <c r="H20" s="305">
        <v>76</v>
      </c>
      <c r="I20" s="305">
        <v>130</v>
      </c>
      <c r="J20" s="305">
        <v>166</v>
      </c>
      <c r="K20" s="305">
        <v>26</v>
      </c>
      <c r="L20" s="340">
        <v>4</v>
      </c>
      <c r="M20" s="340">
        <v>62</v>
      </c>
      <c r="N20" s="340">
        <v>2</v>
      </c>
      <c r="O20" s="340">
        <v>346</v>
      </c>
      <c r="P20" s="340">
        <v>95</v>
      </c>
      <c r="Q20" s="241">
        <v>20</v>
      </c>
    </row>
    <row r="21" spans="1:17" ht="21" customHeight="1">
      <c r="A21" s="276"/>
      <c r="B21" s="49"/>
      <c r="C21" s="117"/>
      <c r="D21" s="49"/>
      <c r="E21" s="49"/>
      <c r="F21" s="49"/>
      <c r="G21" s="49"/>
      <c r="H21" s="49"/>
      <c r="I21" s="49"/>
      <c r="J21" s="49"/>
      <c r="K21" s="49"/>
      <c r="L21" s="338"/>
      <c r="M21" s="338"/>
      <c r="N21" s="338"/>
      <c r="O21" s="338"/>
      <c r="P21" s="338"/>
      <c r="Q21" s="50"/>
    </row>
    <row r="22" spans="1:17" ht="21" customHeight="1">
      <c r="A22" s="236" t="s">
        <v>349</v>
      </c>
      <c r="B22" s="49">
        <v>1017</v>
      </c>
      <c r="C22" s="111">
        <v>10.199999999999999</v>
      </c>
      <c r="D22" s="49">
        <v>100</v>
      </c>
      <c r="E22" s="49">
        <v>8</v>
      </c>
      <c r="F22" s="49">
        <v>2</v>
      </c>
      <c r="G22" s="49" t="s">
        <v>127</v>
      </c>
      <c r="H22" s="49">
        <v>76</v>
      </c>
      <c r="I22" s="49">
        <v>112</v>
      </c>
      <c r="J22" s="49">
        <v>152</v>
      </c>
      <c r="K22" s="49">
        <v>22</v>
      </c>
      <c r="L22" s="338">
        <v>4</v>
      </c>
      <c r="M22" s="338">
        <v>58</v>
      </c>
      <c r="N22" s="338">
        <v>4</v>
      </c>
      <c r="O22" s="338">
        <v>330</v>
      </c>
      <c r="P22" s="338">
        <v>140</v>
      </c>
      <c r="Q22" s="50">
        <v>9</v>
      </c>
    </row>
    <row r="23" spans="1:17" ht="21" customHeight="1">
      <c r="A23" s="276"/>
      <c r="B23" s="35"/>
      <c r="C23" s="117"/>
      <c r="D23" s="35"/>
      <c r="E23" s="35"/>
      <c r="F23" s="35"/>
      <c r="G23" s="35"/>
      <c r="H23" s="35"/>
      <c r="I23" s="35"/>
      <c r="J23" s="35"/>
      <c r="K23" s="35"/>
      <c r="L23" s="244"/>
      <c r="M23" s="244"/>
      <c r="N23" s="244"/>
      <c r="O23" s="244"/>
      <c r="P23" s="244"/>
      <c r="Q23" s="36"/>
    </row>
    <row r="24" spans="1:17" ht="21" customHeight="1">
      <c r="A24" s="236" t="s">
        <v>351</v>
      </c>
      <c r="B24" s="305">
        <v>1200</v>
      </c>
      <c r="C24" s="111">
        <v>12.1</v>
      </c>
      <c r="D24" s="305">
        <v>157</v>
      </c>
      <c r="E24" s="305">
        <v>10</v>
      </c>
      <c r="F24" s="305" t="s">
        <v>127</v>
      </c>
      <c r="G24" s="305" t="s">
        <v>127</v>
      </c>
      <c r="H24" s="305">
        <v>82</v>
      </c>
      <c r="I24" s="305">
        <v>149</v>
      </c>
      <c r="J24" s="305">
        <v>148</v>
      </c>
      <c r="K24" s="305">
        <v>29</v>
      </c>
      <c r="L24" s="340">
        <v>5</v>
      </c>
      <c r="M24" s="340">
        <v>81</v>
      </c>
      <c r="N24" s="340">
        <v>4</v>
      </c>
      <c r="O24" s="340">
        <v>387</v>
      </c>
      <c r="P24" s="340">
        <v>121</v>
      </c>
      <c r="Q24" s="241">
        <v>27</v>
      </c>
    </row>
    <row r="25" spans="1:17" ht="21" customHeight="1">
      <c r="A25" s="276"/>
      <c r="B25" s="49"/>
      <c r="C25" s="117"/>
      <c r="D25" s="49"/>
      <c r="E25" s="49"/>
      <c r="F25" s="49"/>
      <c r="G25" s="49"/>
      <c r="H25" s="49"/>
      <c r="I25" s="49"/>
      <c r="J25" s="49"/>
      <c r="K25" s="49"/>
      <c r="L25" s="338"/>
      <c r="M25" s="338"/>
      <c r="N25" s="338"/>
      <c r="O25" s="338"/>
      <c r="P25" s="338"/>
      <c r="Q25" s="50"/>
    </row>
    <row r="26" spans="1:17" ht="21" customHeight="1">
      <c r="A26" s="236" t="s">
        <v>352</v>
      </c>
      <c r="B26" s="49">
        <v>1108</v>
      </c>
      <c r="C26" s="111">
        <v>11.1</v>
      </c>
      <c r="D26" s="49">
        <v>179</v>
      </c>
      <c r="E26" s="49">
        <v>15</v>
      </c>
      <c r="F26" s="49" t="s">
        <v>127</v>
      </c>
      <c r="G26" s="305" t="s">
        <v>127</v>
      </c>
      <c r="H26" s="49">
        <v>93</v>
      </c>
      <c r="I26" s="49">
        <v>138</v>
      </c>
      <c r="J26" s="49">
        <v>158</v>
      </c>
      <c r="K26" s="49">
        <v>15</v>
      </c>
      <c r="L26" s="338">
        <v>7</v>
      </c>
      <c r="M26" s="338">
        <v>86</v>
      </c>
      <c r="N26" s="338">
        <v>4</v>
      </c>
      <c r="O26" s="338">
        <v>330</v>
      </c>
      <c r="P26" s="338">
        <v>63</v>
      </c>
      <c r="Q26" s="50">
        <v>20</v>
      </c>
    </row>
    <row r="27" spans="1:17" ht="21" customHeight="1">
      <c r="A27" s="276"/>
      <c r="B27" s="35"/>
      <c r="C27" s="117"/>
      <c r="D27" s="35"/>
      <c r="E27" s="35"/>
      <c r="F27" s="35"/>
      <c r="G27" s="35"/>
      <c r="H27" s="35"/>
      <c r="I27" s="35"/>
      <c r="J27" s="35"/>
      <c r="K27" s="35"/>
      <c r="L27" s="244"/>
      <c r="M27" s="244"/>
      <c r="N27" s="244"/>
      <c r="O27" s="244"/>
      <c r="P27" s="244"/>
      <c r="Q27" s="36"/>
    </row>
    <row r="28" spans="1:17" ht="21" customHeight="1">
      <c r="A28" s="236" t="s">
        <v>353</v>
      </c>
      <c r="B28" s="305">
        <v>1050</v>
      </c>
      <c r="C28" s="111">
        <v>10.6</v>
      </c>
      <c r="D28" s="305">
        <v>163</v>
      </c>
      <c r="E28" s="305">
        <v>15</v>
      </c>
      <c r="F28" s="305" t="s">
        <v>127</v>
      </c>
      <c r="G28" s="305" t="s">
        <v>127</v>
      </c>
      <c r="H28" s="305">
        <v>148</v>
      </c>
      <c r="I28" s="305">
        <v>136</v>
      </c>
      <c r="J28" s="305">
        <v>135</v>
      </c>
      <c r="K28" s="305">
        <v>19</v>
      </c>
      <c r="L28" s="340">
        <v>8</v>
      </c>
      <c r="M28" s="340">
        <v>66</v>
      </c>
      <c r="N28" s="340">
        <v>4</v>
      </c>
      <c r="O28" s="340">
        <v>314</v>
      </c>
      <c r="P28" s="340">
        <v>29</v>
      </c>
      <c r="Q28" s="241">
        <v>13</v>
      </c>
    </row>
    <row r="29" spans="1:17" ht="21" customHeight="1">
      <c r="A29" s="276"/>
      <c r="B29" s="49"/>
      <c r="C29" s="117"/>
      <c r="D29" s="49"/>
      <c r="E29" s="49"/>
      <c r="F29" s="49"/>
      <c r="G29" s="49"/>
      <c r="H29" s="49"/>
      <c r="I29" s="49"/>
      <c r="J29" s="49"/>
      <c r="K29" s="49"/>
      <c r="L29" s="338"/>
      <c r="M29" s="338"/>
      <c r="N29" s="338"/>
      <c r="O29" s="338"/>
      <c r="P29" s="338"/>
      <c r="Q29" s="50"/>
    </row>
    <row r="30" spans="1:17" ht="21" customHeight="1">
      <c r="A30" s="236" t="s">
        <v>354</v>
      </c>
      <c r="B30" s="49">
        <v>858</v>
      </c>
      <c r="C30" s="111">
        <v>8.6</v>
      </c>
      <c r="D30" s="49">
        <v>160</v>
      </c>
      <c r="E30" s="49">
        <v>16</v>
      </c>
      <c r="F30" s="49" t="s">
        <v>127</v>
      </c>
      <c r="G30" s="305" t="s">
        <v>127</v>
      </c>
      <c r="H30" s="49">
        <v>104</v>
      </c>
      <c r="I30" s="49">
        <v>96</v>
      </c>
      <c r="J30" s="49">
        <v>132</v>
      </c>
      <c r="K30" s="49">
        <v>5</v>
      </c>
      <c r="L30" s="338">
        <v>3</v>
      </c>
      <c r="M30" s="338">
        <v>55</v>
      </c>
      <c r="N30" s="338">
        <v>1</v>
      </c>
      <c r="O30" s="338">
        <v>259</v>
      </c>
      <c r="P30" s="338">
        <v>13</v>
      </c>
      <c r="Q30" s="50">
        <v>14</v>
      </c>
    </row>
    <row r="31" spans="1:17" ht="21" customHeight="1">
      <c r="A31" s="276"/>
      <c r="B31" s="35"/>
      <c r="C31" s="117"/>
      <c r="D31" s="35"/>
      <c r="E31" s="35"/>
      <c r="F31" s="35"/>
      <c r="G31" s="35"/>
      <c r="H31" s="35"/>
      <c r="I31" s="35"/>
      <c r="J31" s="35"/>
      <c r="K31" s="35"/>
      <c r="L31" s="244"/>
      <c r="M31" s="244"/>
      <c r="N31" s="244"/>
      <c r="O31" s="244"/>
      <c r="P31" s="244"/>
      <c r="Q31" s="36"/>
    </row>
    <row r="32" spans="1:17" ht="21" customHeight="1">
      <c r="A32" s="236" t="s">
        <v>355</v>
      </c>
      <c r="B32" s="305">
        <v>329</v>
      </c>
      <c r="C32" s="111">
        <v>3.3</v>
      </c>
      <c r="D32" s="305">
        <v>92</v>
      </c>
      <c r="E32" s="305">
        <v>4</v>
      </c>
      <c r="F32" s="305" t="s">
        <v>127</v>
      </c>
      <c r="G32" s="305" t="s">
        <v>127</v>
      </c>
      <c r="H32" s="305">
        <v>33</v>
      </c>
      <c r="I32" s="305">
        <v>20</v>
      </c>
      <c r="J32" s="305">
        <v>55</v>
      </c>
      <c r="K32" s="305" t="s">
        <v>127</v>
      </c>
      <c r="L32" s="340">
        <v>2</v>
      </c>
      <c r="M32" s="340">
        <v>22</v>
      </c>
      <c r="N32" s="305" t="s">
        <v>1015</v>
      </c>
      <c r="O32" s="340">
        <v>84</v>
      </c>
      <c r="P32" s="340">
        <v>5</v>
      </c>
      <c r="Q32" s="241">
        <v>12</v>
      </c>
    </row>
    <row r="33" spans="1:17" ht="21" customHeight="1">
      <c r="A33" s="276"/>
      <c r="B33" s="49"/>
      <c r="C33" s="117"/>
      <c r="D33" s="49"/>
      <c r="E33" s="49"/>
      <c r="F33" s="49"/>
      <c r="G33" s="49"/>
      <c r="H33" s="49"/>
      <c r="I33" s="49"/>
      <c r="J33" s="49"/>
      <c r="K33" s="49"/>
      <c r="L33" s="338"/>
      <c r="M33" s="338"/>
      <c r="N33" s="338"/>
      <c r="O33" s="338"/>
      <c r="P33" s="338"/>
      <c r="Q33" s="50"/>
    </row>
    <row r="34" spans="1:17" ht="21" customHeight="1">
      <c r="A34" s="236" t="s">
        <v>356</v>
      </c>
      <c r="B34" s="49">
        <v>186</v>
      </c>
      <c r="C34" s="111">
        <v>1.9</v>
      </c>
      <c r="D34" s="49">
        <v>80</v>
      </c>
      <c r="E34" s="49">
        <v>2</v>
      </c>
      <c r="F34" s="49" t="s">
        <v>127</v>
      </c>
      <c r="G34" s="49" t="s">
        <v>127</v>
      </c>
      <c r="H34" s="49">
        <v>9</v>
      </c>
      <c r="I34" s="49">
        <v>6</v>
      </c>
      <c r="J34" s="49">
        <v>31</v>
      </c>
      <c r="K34" s="49">
        <v>2</v>
      </c>
      <c r="L34" s="338">
        <v>3</v>
      </c>
      <c r="M34" s="338">
        <v>2</v>
      </c>
      <c r="N34" s="305" t="s">
        <v>1015</v>
      </c>
      <c r="O34" s="338">
        <v>41</v>
      </c>
      <c r="P34" s="338">
        <v>2</v>
      </c>
      <c r="Q34" s="50">
        <v>8</v>
      </c>
    </row>
    <row r="35" spans="1:17" ht="21" customHeight="1">
      <c r="A35" s="276"/>
      <c r="B35" s="35"/>
      <c r="C35" s="117"/>
      <c r="D35" s="35"/>
      <c r="E35" s="35"/>
      <c r="F35" s="35"/>
      <c r="G35" s="35"/>
      <c r="H35" s="35"/>
      <c r="I35" s="35"/>
      <c r="J35" s="35"/>
      <c r="K35" s="35"/>
      <c r="L35" s="244"/>
      <c r="M35" s="244"/>
      <c r="N35" s="244"/>
      <c r="O35" s="244"/>
      <c r="P35" s="244"/>
      <c r="Q35" s="36"/>
    </row>
    <row r="36" spans="1:17" ht="21" customHeight="1">
      <c r="A36" s="236" t="s">
        <v>357</v>
      </c>
      <c r="B36" s="305">
        <v>103</v>
      </c>
      <c r="C36" s="111">
        <v>1</v>
      </c>
      <c r="D36" s="305">
        <v>56</v>
      </c>
      <c r="E36" s="305" t="s">
        <v>127</v>
      </c>
      <c r="F36" s="305" t="s">
        <v>127</v>
      </c>
      <c r="G36" s="305" t="s">
        <v>127</v>
      </c>
      <c r="H36" s="305">
        <v>1</v>
      </c>
      <c r="I36" s="305">
        <v>8</v>
      </c>
      <c r="J36" s="305">
        <v>16</v>
      </c>
      <c r="K36" s="305" t="s">
        <v>127</v>
      </c>
      <c r="L36" s="340">
        <v>1</v>
      </c>
      <c r="M36" s="305" t="s">
        <v>1015</v>
      </c>
      <c r="N36" s="305" t="s">
        <v>1015</v>
      </c>
      <c r="O36" s="340">
        <v>17</v>
      </c>
      <c r="P36" s="340">
        <v>1</v>
      </c>
      <c r="Q36" s="241">
        <v>3</v>
      </c>
    </row>
    <row r="37" spans="1:17" ht="21" customHeight="1">
      <c r="A37" s="276"/>
      <c r="B37" s="49"/>
      <c r="C37" s="117"/>
      <c r="D37" s="49"/>
      <c r="E37" s="49"/>
      <c r="F37" s="49"/>
      <c r="G37" s="49"/>
      <c r="H37" s="49"/>
      <c r="I37" s="49"/>
      <c r="J37" s="49"/>
      <c r="K37" s="49"/>
      <c r="L37" s="338"/>
      <c r="M37" s="338"/>
      <c r="N37" s="338"/>
      <c r="O37" s="338"/>
      <c r="P37" s="338"/>
      <c r="Q37" s="50"/>
    </row>
    <row r="38" spans="1:17" ht="21" customHeight="1" thickBot="1">
      <c r="A38" s="104" t="s">
        <v>359</v>
      </c>
      <c r="B38" s="37">
        <v>25</v>
      </c>
      <c r="C38" s="118">
        <v>0.2</v>
      </c>
      <c r="D38" s="37">
        <v>10</v>
      </c>
      <c r="E38" s="37" t="s">
        <v>127</v>
      </c>
      <c r="F38" s="37" t="s">
        <v>127</v>
      </c>
      <c r="G38" s="37" t="s">
        <v>127</v>
      </c>
      <c r="H38" s="37" t="s">
        <v>127</v>
      </c>
      <c r="I38" s="37">
        <v>3</v>
      </c>
      <c r="J38" s="37">
        <v>5</v>
      </c>
      <c r="K38" s="37" t="s">
        <v>127</v>
      </c>
      <c r="L38" s="245">
        <v>3</v>
      </c>
      <c r="M38" s="245" t="s">
        <v>1015</v>
      </c>
      <c r="N38" s="245" t="s">
        <v>1015</v>
      </c>
      <c r="O38" s="245">
        <v>14</v>
      </c>
      <c r="P38" s="245" t="s">
        <v>1015</v>
      </c>
      <c r="Q38" s="38" t="s">
        <v>940</v>
      </c>
    </row>
    <row r="39" spans="1:17">
      <c r="B39" s="349"/>
      <c r="C39" s="369"/>
      <c r="D39" s="349"/>
      <c r="E39" s="349"/>
      <c r="F39" s="349"/>
      <c r="G39" s="349"/>
      <c r="H39" s="397" t="s">
        <v>1025</v>
      </c>
      <c r="I39" s="349"/>
      <c r="J39" s="349"/>
      <c r="K39" s="349"/>
      <c r="L39" s="349"/>
      <c r="M39" s="349"/>
      <c r="N39" s="349"/>
      <c r="O39" s="349"/>
      <c r="P39" s="349"/>
      <c r="Q39" s="349"/>
    </row>
    <row r="40" spans="1:17">
      <c r="C40" s="349"/>
    </row>
  </sheetData>
  <mergeCells count="15">
    <mergeCell ref="A5:A6"/>
    <mergeCell ref="I3:I4"/>
    <mergeCell ref="E3:E4"/>
    <mergeCell ref="F3:F4"/>
    <mergeCell ref="G3:G4"/>
    <mergeCell ref="A1:E1"/>
    <mergeCell ref="Q3:Q4"/>
    <mergeCell ref="H3:H4"/>
    <mergeCell ref="A3:A4"/>
    <mergeCell ref="B3:B4"/>
    <mergeCell ref="C3:C4"/>
    <mergeCell ref="D3:D4"/>
    <mergeCell ref="L3:L4"/>
    <mergeCell ref="O3:O4"/>
    <mergeCell ref="P3:P4"/>
  </mergeCells>
  <phoneticPr fontId="4"/>
  <pageMargins left="0.78740157480314965" right="0.78740157480314965" top="0.78740157480314965" bottom="0.59055118110236227" header="0.51181102362204722" footer="0.31496062992125984"/>
  <pageSetup paperSize="9" firstPageNumber="41" orientation="portrait" useFirstPageNumber="1" r:id="rId1"/>
  <headerFooter alignWithMargins="0">
    <oddFooter>&amp;C&amp;"ＭＳ 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F8" sqref="F8"/>
    </sheetView>
  </sheetViews>
  <sheetFormatPr defaultRowHeight="13.5"/>
  <cols>
    <col min="1" max="1" width="2.375" style="348" customWidth="1"/>
    <col min="2" max="2" width="12.25" style="348" customWidth="1"/>
    <col min="3" max="3" width="8.5" style="348" customWidth="1"/>
    <col min="4" max="11" width="8" style="348" customWidth="1"/>
    <col min="12" max="16384" width="9" style="348"/>
  </cols>
  <sheetData>
    <row r="1" spans="1:11" ht="22.5" customHeight="1">
      <c r="A1" s="464" t="s">
        <v>913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ht="22.5" customHeight="1" thickBot="1">
      <c r="A2" s="425" t="s">
        <v>941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</row>
    <row r="3" spans="1:11" ht="15.75" customHeight="1">
      <c r="A3" s="435" t="s">
        <v>246</v>
      </c>
      <c r="B3" s="414"/>
      <c r="C3" s="414" t="s">
        <v>16</v>
      </c>
      <c r="D3" s="655" t="s">
        <v>187</v>
      </c>
      <c r="E3" s="656"/>
      <c r="F3" s="657"/>
      <c r="G3" s="289" t="s">
        <v>360</v>
      </c>
      <c r="H3" s="289" t="s">
        <v>361</v>
      </c>
      <c r="I3" s="289" t="s">
        <v>361</v>
      </c>
      <c r="J3" s="289" t="s">
        <v>249</v>
      </c>
      <c r="K3" s="290" t="s">
        <v>250</v>
      </c>
    </row>
    <row r="4" spans="1:11" ht="15.75" customHeight="1">
      <c r="A4" s="436"/>
      <c r="B4" s="437"/>
      <c r="C4" s="437"/>
      <c r="D4" s="213" t="s">
        <v>756</v>
      </c>
      <c r="E4" s="213" t="s">
        <v>757</v>
      </c>
      <c r="F4" s="213" t="s">
        <v>758</v>
      </c>
      <c r="G4" s="249" t="s">
        <v>188</v>
      </c>
      <c r="H4" s="249" t="s">
        <v>247</v>
      </c>
      <c r="I4" s="249" t="s">
        <v>189</v>
      </c>
      <c r="J4" s="286" t="s">
        <v>190</v>
      </c>
      <c r="K4" s="287" t="s">
        <v>191</v>
      </c>
    </row>
    <row r="5" spans="1:11" ht="7.5" customHeight="1">
      <c r="A5" s="651"/>
      <c r="B5" s="652"/>
      <c r="C5" s="303" t="s">
        <v>248</v>
      </c>
      <c r="D5" s="303" t="s">
        <v>623</v>
      </c>
      <c r="E5" s="303" t="s">
        <v>759</v>
      </c>
      <c r="F5" s="303"/>
      <c r="G5" s="303" t="s">
        <v>623</v>
      </c>
      <c r="H5" s="303" t="s">
        <v>623</v>
      </c>
      <c r="I5" s="303" t="s">
        <v>623</v>
      </c>
      <c r="J5" s="303" t="s">
        <v>623</v>
      </c>
      <c r="K5" s="306" t="s">
        <v>623</v>
      </c>
    </row>
    <row r="6" spans="1:11" ht="36" customHeight="1">
      <c r="A6" s="653" t="s">
        <v>41</v>
      </c>
      <c r="B6" s="654"/>
      <c r="C6" s="305">
        <v>9942</v>
      </c>
      <c r="D6" s="305">
        <v>4796</v>
      </c>
      <c r="E6" s="305">
        <v>158</v>
      </c>
      <c r="F6" s="305">
        <v>2574</v>
      </c>
      <c r="G6" s="305">
        <v>462</v>
      </c>
      <c r="H6" s="305">
        <v>274</v>
      </c>
      <c r="I6" s="305">
        <v>703</v>
      </c>
      <c r="J6" s="305">
        <v>811</v>
      </c>
      <c r="K6" s="241">
        <v>6</v>
      </c>
    </row>
    <row r="7" spans="1:11" ht="36" customHeight="1">
      <c r="A7" s="647" t="s">
        <v>173</v>
      </c>
      <c r="B7" s="648"/>
      <c r="C7" s="307">
        <v>1530</v>
      </c>
      <c r="D7" s="307">
        <v>229</v>
      </c>
      <c r="E7" s="307">
        <v>19</v>
      </c>
      <c r="F7" s="307">
        <v>203</v>
      </c>
      <c r="G7" s="307">
        <v>66</v>
      </c>
      <c r="H7" s="307">
        <v>103</v>
      </c>
      <c r="I7" s="307">
        <v>284</v>
      </c>
      <c r="J7" s="307">
        <v>622</v>
      </c>
      <c r="K7" s="239" t="s">
        <v>127</v>
      </c>
    </row>
    <row r="8" spans="1:11" ht="36" customHeight="1">
      <c r="A8" s="56"/>
      <c r="B8" s="328" t="s">
        <v>192</v>
      </c>
      <c r="C8" s="307">
        <v>1386</v>
      </c>
      <c r="D8" s="307">
        <v>133</v>
      </c>
      <c r="E8" s="307">
        <v>11</v>
      </c>
      <c r="F8" s="307">
        <v>187</v>
      </c>
      <c r="G8" s="307">
        <v>51</v>
      </c>
      <c r="H8" s="307">
        <v>100</v>
      </c>
      <c r="I8" s="307">
        <v>283</v>
      </c>
      <c r="J8" s="307">
        <v>619</v>
      </c>
      <c r="K8" s="239" t="s">
        <v>127</v>
      </c>
    </row>
    <row r="9" spans="1:11" ht="36" customHeight="1">
      <c r="A9" s="56"/>
      <c r="B9" s="328" t="s">
        <v>193</v>
      </c>
      <c r="C9" s="307">
        <v>138</v>
      </c>
      <c r="D9" s="307">
        <v>92</v>
      </c>
      <c r="E9" s="307">
        <v>8</v>
      </c>
      <c r="F9" s="307">
        <v>16</v>
      </c>
      <c r="G9" s="307">
        <v>15</v>
      </c>
      <c r="H9" s="307">
        <v>3</v>
      </c>
      <c r="I9" s="307">
        <v>1</v>
      </c>
      <c r="J9" s="307">
        <v>3</v>
      </c>
      <c r="K9" s="239" t="s">
        <v>127</v>
      </c>
    </row>
    <row r="10" spans="1:11" ht="36" customHeight="1">
      <c r="A10" s="331"/>
      <c r="B10" s="328" t="s">
        <v>174</v>
      </c>
      <c r="C10" s="307">
        <v>6</v>
      </c>
      <c r="D10" s="307">
        <v>4</v>
      </c>
      <c r="E10" s="307" t="s">
        <v>127</v>
      </c>
      <c r="F10" s="307">
        <v>1</v>
      </c>
      <c r="G10" s="307" t="s">
        <v>127</v>
      </c>
      <c r="H10" s="307" t="s">
        <v>127</v>
      </c>
      <c r="I10" s="307" t="s">
        <v>127</v>
      </c>
      <c r="J10" s="307" t="s">
        <v>127</v>
      </c>
      <c r="K10" s="239" t="s">
        <v>127</v>
      </c>
    </row>
    <row r="11" spans="1:11" ht="36" customHeight="1">
      <c r="A11" s="647" t="s">
        <v>175</v>
      </c>
      <c r="B11" s="648"/>
      <c r="C11" s="307">
        <v>1918</v>
      </c>
      <c r="D11" s="307">
        <v>1176</v>
      </c>
      <c r="E11" s="307">
        <v>45</v>
      </c>
      <c r="F11" s="307">
        <v>412</v>
      </c>
      <c r="G11" s="307">
        <v>129</v>
      </c>
      <c r="H11" s="307">
        <v>30</v>
      </c>
      <c r="I11" s="307">
        <v>77</v>
      </c>
      <c r="J11" s="307">
        <v>30</v>
      </c>
      <c r="K11" s="239">
        <v>6</v>
      </c>
    </row>
    <row r="12" spans="1:11" ht="36" customHeight="1">
      <c r="A12" s="56"/>
      <c r="B12" s="328" t="s">
        <v>194</v>
      </c>
      <c r="C12" s="307" t="s">
        <v>127</v>
      </c>
      <c r="D12" s="307" t="s">
        <v>127</v>
      </c>
      <c r="E12" s="307" t="s">
        <v>127</v>
      </c>
      <c r="F12" s="307" t="s">
        <v>127</v>
      </c>
      <c r="G12" s="307" t="s">
        <v>127</v>
      </c>
      <c r="H12" s="307" t="s">
        <v>127</v>
      </c>
      <c r="I12" s="307" t="s">
        <v>127</v>
      </c>
      <c r="J12" s="307" t="s">
        <v>127</v>
      </c>
      <c r="K12" s="239" t="s">
        <v>127</v>
      </c>
    </row>
    <row r="13" spans="1:11" ht="36" customHeight="1">
      <c r="A13" s="56"/>
      <c r="B13" s="328" t="s">
        <v>176</v>
      </c>
      <c r="C13" s="307">
        <v>771</v>
      </c>
      <c r="D13" s="307">
        <v>489</v>
      </c>
      <c r="E13" s="307">
        <v>3</v>
      </c>
      <c r="F13" s="307">
        <v>93</v>
      </c>
      <c r="G13" s="307">
        <v>80</v>
      </c>
      <c r="H13" s="307">
        <v>17</v>
      </c>
      <c r="I13" s="307">
        <v>67</v>
      </c>
      <c r="J13" s="307">
        <v>15</v>
      </c>
      <c r="K13" s="239" t="s">
        <v>127</v>
      </c>
    </row>
    <row r="14" spans="1:11" ht="36" customHeight="1">
      <c r="A14" s="331"/>
      <c r="B14" s="328" t="s">
        <v>177</v>
      </c>
      <c r="C14" s="307">
        <v>1147</v>
      </c>
      <c r="D14" s="307">
        <v>687</v>
      </c>
      <c r="E14" s="307">
        <v>42</v>
      </c>
      <c r="F14" s="307">
        <v>319</v>
      </c>
      <c r="G14" s="307">
        <v>49</v>
      </c>
      <c r="H14" s="307">
        <v>13</v>
      </c>
      <c r="I14" s="307">
        <v>10</v>
      </c>
      <c r="J14" s="307">
        <v>15</v>
      </c>
      <c r="K14" s="239">
        <v>6</v>
      </c>
    </row>
    <row r="15" spans="1:11" ht="36" customHeight="1">
      <c r="A15" s="647" t="s">
        <v>178</v>
      </c>
      <c r="B15" s="648"/>
      <c r="C15" s="307">
        <v>6284</v>
      </c>
      <c r="D15" s="307">
        <v>3361</v>
      </c>
      <c r="E15" s="307">
        <v>85</v>
      </c>
      <c r="F15" s="307">
        <v>1919</v>
      </c>
      <c r="G15" s="307">
        <v>267</v>
      </c>
      <c r="H15" s="307">
        <v>139</v>
      </c>
      <c r="I15" s="307">
        <v>330</v>
      </c>
      <c r="J15" s="307">
        <v>155</v>
      </c>
      <c r="K15" s="239" t="s">
        <v>127</v>
      </c>
    </row>
    <row r="16" spans="1:11" ht="36" customHeight="1">
      <c r="A16" s="56"/>
      <c r="B16" s="328" t="s">
        <v>754</v>
      </c>
      <c r="C16" s="307">
        <v>27</v>
      </c>
      <c r="D16" s="307">
        <v>19</v>
      </c>
      <c r="E16" s="307">
        <v>2</v>
      </c>
      <c r="F16" s="307">
        <v>6</v>
      </c>
      <c r="G16" s="307" t="s">
        <v>127</v>
      </c>
      <c r="H16" s="307" t="s">
        <v>127</v>
      </c>
      <c r="I16" s="307" t="s">
        <v>127</v>
      </c>
      <c r="J16" s="307" t="s">
        <v>127</v>
      </c>
      <c r="K16" s="239" t="s">
        <v>127</v>
      </c>
    </row>
    <row r="17" spans="1:11" ht="36" customHeight="1">
      <c r="A17" s="56"/>
      <c r="B17" s="328" t="s">
        <v>180</v>
      </c>
      <c r="C17" s="307">
        <v>533</v>
      </c>
      <c r="D17" s="307">
        <v>359</v>
      </c>
      <c r="E17" s="307">
        <v>7</v>
      </c>
      <c r="F17" s="307">
        <v>117</v>
      </c>
      <c r="G17" s="307">
        <v>29</v>
      </c>
      <c r="H17" s="307">
        <v>1</v>
      </c>
      <c r="I17" s="307">
        <v>10</v>
      </c>
      <c r="J17" s="307">
        <v>1</v>
      </c>
      <c r="K17" s="239" t="s">
        <v>127</v>
      </c>
    </row>
    <row r="18" spans="1:11" ht="36" customHeight="1">
      <c r="A18" s="56"/>
      <c r="B18" s="328" t="s">
        <v>195</v>
      </c>
      <c r="C18" s="307">
        <v>1478</v>
      </c>
      <c r="D18" s="307">
        <v>511</v>
      </c>
      <c r="E18" s="307">
        <v>16</v>
      </c>
      <c r="F18" s="307">
        <v>664</v>
      </c>
      <c r="G18" s="307">
        <v>131</v>
      </c>
      <c r="H18" s="307">
        <v>30</v>
      </c>
      <c r="I18" s="307">
        <v>74</v>
      </c>
      <c r="J18" s="307">
        <v>49</v>
      </c>
      <c r="K18" s="239" t="s">
        <v>127</v>
      </c>
    </row>
    <row r="19" spans="1:11" ht="36" customHeight="1">
      <c r="A19" s="56"/>
      <c r="B19" s="328" t="s">
        <v>179</v>
      </c>
      <c r="C19" s="307">
        <v>177</v>
      </c>
      <c r="D19" s="307">
        <v>132</v>
      </c>
      <c r="E19" s="307">
        <v>3</v>
      </c>
      <c r="F19" s="307">
        <v>30</v>
      </c>
      <c r="G19" s="307">
        <v>5</v>
      </c>
      <c r="H19" s="307" t="s">
        <v>127</v>
      </c>
      <c r="I19" s="307">
        <v>5</v>
      </c>
      <c r="J19" s="307">
        <v>2</v>
      </c>
      <c r="K19" s="239" t="s">
        <v>127</v>
      </c>
    </row>
    <row r="20" spans="1:11" ht="36" customHeight="1">
      <c r="A20" s="56"/>
      <c r="B20" s="328" t="s">
        <v>755</v>
      </c>
      <c r="C20" s="307">
        <v>67</v>
      </c>
      <c r="D20" s="307">
        <v>26</v>
      </c>
      <c r="E20" s="307">
        <v>2</v>
      </c>
      <c r="F20" s="307">
        <v>17</v>
      </c>
      <c r="G20" s="307">
        <v>8</v>
      </c>
      <c r="H20" s="307" t="s">
        <v>127</v>
      </c>
      <c r="I20" s="307">
        <v>13</v>
      </c>
      <c r="J20" s="307">
        <v>1</v>
      </c>
      <c r="K20" s="239" t="s">
        <v>127</v>
      </c>
    </row>
    <row r="21" spans="1:11" ht="36" customHeight="1">
      <c r="A21" s="56"/>
      <c r="B21" s="328" t="s">
        <v>181</v>
      </c>
      <c r="C21" s="307">
        <v>3056</v>
      </c>
      <c r="D21" s="307">
        <v>1451</v>
      </c>
      <c r="E21" s="307">
        <v>52</v>
      </c>
      <c r="F21" s="307">
        <v>1005</v>
      </c>
      <c r="G21" s="307">
        <v>94</v>
      </c>
      <c r="H21" s="307">
        <v>108</v>
      </c>
      <c r="I21" s="307">
        <v>228</v>
      </c>
      <c r="J21" s="307">
        <v>102</v>
      </c>
      <c r="K21" s="239" t="s">
        <v>127</v>
      </c>
    </row>
    <row r="22" spans="1:11" ht="36" customHeight="1">
      <c r="A22" s="331"/>
      <c r="B22" s="328" t="s">
        <v>196</v>
      </c>
      <c r="C22" s="307">
        <v>946</v>
      </c>
      <c r="D22" s="307">
        <v>863</v>
      </c>
      <c r="E22" s="307">
        <v>3</v>
      </c>
      <c r="F22" s="307">
        <v>80</v>
      </c>
      <c r="G22" s="307" t="s">
        <v>127</v>
      </c>
      <c r="H22" s="307" t="s">
        <v>127</v>
      </c>
      <c r="I22" s="307" t="s">
        <v>127</v>
      </c>
      <c r="J22" s="307" t="s">
        <v>127</v>
      </c>
      <c r="K22" s="239" t="s">
        <v>127</v>
      </c>
    </row>
    <row r="23" spans="1:11" ht="36" customHeight="1" thickBot="1">
      <c r="A23" s="649" t="s">
        <v>182</v>
      </c>
      <c r="B23" s="650"/>
      <c r="C23" s="308">
        <v>210</v>
      </c>
      <c r="D23" s="308">
        <v>30</v>
      </c>
      <c r="E23" s="308">
        <v>9</v>
      </c>
      <c r="F23" s="308">
        <v>39</v>
      </c>
      <c r="G23" s="308" t="s">
        <v>127</v>
      </c>
      <c r="H23" s="308">
        <v>2</v>
      </c>
      <c r="I23" s="308">
        <v>12</v>
      </c>
      <c r="J23" s="308">
        <v>4</v>
      </c>
      <c r="K23" s="240" t="s">
        <v>127</v>
      </c>
    </row>
    <row r="24" spans="1:11" ht="25.5" customHeight="1">
      <c r="A24" s="229" t="s">
        <v>912</v>
      </c>
      <c r="C24" s="312"/>
      <c r="D24" s="228"/>
      <c r="E24" s="228"/>
      <c r="K24" s="405" t="s">
        <v>1025</v>
      </c>
    </row>
  </sheetData>
  <mergeCells count="11">
    <mergeCell ref="A1:K1"/>
    <mergeCell ref="A2:K2"/>
    <mergeCell ref="A3:B4"/>
    <mergeCell ref="C3:C4"/>
    <mergeCell ref="D3:F3"/>
    <mergeCell ref="A15:B15"/>
    <mergeCell ref="A23:B23"/>
    <mergeCell ref="A5:B5"/>
    <mergeCell ref="A6:B6"/>
    <mergeCell ref="A7:B7"/>
    <mergeCell ref="A11:B11"/>
  </mergeCells>
  <phoneticPr fontId="4"/>
  <pageMargins left="0.78740157480314965" right="0.78740157480314965" top="0.78740157480314965" bottom="0.59055118110236227" header="0.51181102362204722" footer="0.31496062992125984"/>
  <pageSetup paperSize="9" firstPageNumber="43" orientation="portrait" useFirstPageNumber="1" r:id="rId1"/>
  <headerFooter alignWithMargins="0">
    <oddFooter>&amp;C&amp;"ＭＳ 明朝,標準"-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view="pageBreakPreview" zoomScaleNormal="100" zoomScaleSheetLayoutView="100" workbookViewId="0">
      <selection activeCell="L16" sqref="L16"/>
    </sheetView>
  </sheetViews>
  <sheetFormatPr defaultRowHeight="13.5"/>
  <cols>
    <col min="1" max="9" width="9.625" style="366" customWidth="1"/>
    <col min="10" max="16384" width="9" style="366"/>
  </cols>
  <sheetData>
    <row r="1" spans="1:3"/>
    <row r="3" spans="1:3">
      <c r="A3" s="366" t="s">
        <v>760</v>
      </c>
      <c r="B3" s="398">
        <f>ROUNDDOWN(C3/$C$12*100,1)</f>
        <v>48.2</v>
      </c>
      <c r="C3" s="366">
        <v>4796</v>
      </c>
    </row>
    <row r="4" spans="1:3">
      <c r="A4" s="366" t="s">
        <v>761</v>
      </c>
      <c r="B4" s="398">
        <f>ROUND(C4/$C$12*100,1)</f>
        <v>1.6</v>
      </c>
      <c r="C4" s="366">
        <v>158</v>
      </c>
    </row>
    <row r="5" spans="1:3">
      <c r="A5" s="366" t="s">
        <v>762</v>
      </c>
      <c r="B5" s="398">
        <f t="shared" ref="B5:B11" si="0">ROUND(C5/$C$12*100,1)</f>
        <v>25.9</v>
      </c>
      <c r="C5" s="366">
        <v>2574</v>
      </c>
    </row>
    <row r="6" spans="1:3">
      <c r="A6" s="366" t="s">
        <v>662</v>
      </c>
      <c r="B6" s="398">
        <f t="shared" si="0"/>
        <v>4.5999999999999996</v>
      </c>
      <c r="C6" s="366">
        <v>462</v>
      </c>
    </row>
    <row r="7" spans="1:3">
      <c r="A7" s="366" t="s">
        <v>663</v>
      </c>
      <c r="B7" s="398">
        <f t="shared" si="0"/>
        <v>2.8</v>
      </c>
      <c r="C7" s="366">
        <v>274</v>
      </c>
    </row>
    <row r="8" spans="1:3">
      <c r="A8" s="366" t="s">
        <v>664</v>
      </c>
      <c r="B8" s="398">
        <f t="shared" si="0"/>
        <v>7.1</v>
      </c>
      <c r="C8" s="366">
        <v>703</v>
      </c>
    </row>
    <row r="9" spans="1:3">
      <c r="A9" s="366" t="s">
        <v>665</v>
      </c>
      <c r="B9" s="398">
        <f t="shared" si="0"/>
        <v>8.1999999999999993</v>
      </c>
      <c r="C9" s="366">
        <v>811</v>
      </c>
    </row>
    <row r="10" spans="1:3">
      <c r="A10" s="366" t="s">
        <v>666</v>
      </c>
      <c r="B10" s="398">
        <f t="shared" si="0"/>
        <v>0.1</v>
      </c>
      <c r="C10" s="366">
        <v>6</v>
      </c>
    </row>
    <row r="11" spans="1:3">
      <c r="A11" s="366" t="s">
        <v>763</v>
      </c>
      <c r="B11" s="398">
        <f t="shared" si="0"/>
        <v>1.6</v>
      </c>
      <c r="C11" s="366">
        <v>158</v>
      </c>
    </row>
    <row r="12" spans="1:3">
      <c r="B12" s="398">
        <f>SUM(B3:B11)</f>
        <v>100.09999999999998</v>
      </c>
      <c r="C12" s="366">
        <f>SUM(C3:C11)</f>
        <v>9942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44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view="pageBreakPreview" zoomScaleNormal="100" zoomScaleSheetLayoutView="100" workbookViewId="0">
      <selection activeCell="O8" sqref="O8"/>
    </sheetView>
  </sheetViews>
  <sheetFormatPr defaultRowHeight="13.5"/>
  <cols>
    <col min="1" max="1" width="19.25" style="348" customWidth="1"/>
    <col min="2" max="15" width="10.875" style="348" customWidth="1"/>
    <col min="16" max="16384" width="9" style="348"/>
  </cols>
  <sheetData>
    <row r="1" spans="1:15" ht="22.5" customHeight="1">
      <c r="A1" s="464" t="s">
        <v>686</v>
      </c>
      <c r="B1" s="464"/>
      <c r="C1" s="464"/>
      <c r="D1" s="464"/>
      <c r="E1" s="464"/>
      <c r="F1" s="464"/>
      <c r="J1" s="659"/>
      <c r="K1" s="659"/>
    </row>
    <row r="2" spans="1:15" ht="15" customHeight="1" thickBot="1">
      <c r="A2" s="440"/>
      <c r="B2" s="440"/>
      <c r="C2" s="440"/>
      <c r="D2" s="440"/>
      <c r="E2" s="440"/>
      <c r="F2" s="440"/>
      <c r="J2" s="661"/>
      <c r="K2" s="661"/>
      <c r="N2" s="279"/>
      <c r="O2" s="279" t="s">
        <v>942</v>
      </c>
    </row>
    <row r="3" spans="1:15" ht="13.5" customHeight="1">
      <c r="A3" s="57"/>
      <c r="B3" s="467" t="s">
        <v>241</v>
      </c>
      <c r="C3" s="467"/>
      <c r="D3" s="467"/>
      <c r="E3" s="467"/>
      <c r="F3" s="467"/>
      <c r="G3" s="467"/>
      <c r="H3" s="512" t="s">
        <v>242</v>
      </c>
      <c r="I3" s="515"/>
      <c r="J3" s="515"/>
      <c r="K3" s="515"/>
      <c r="L3" s="665"/>
      <c r="M3" s="467" t="s">
        <v>243</v>
      </c>
      <c r="N3" s="467"/>
      <c r="O3" s="664"/>
    </row>
    <row r="4" spans="1:15" ht="13.5" customHeight="1">
      <c r="A4" s="323" t="s">
        <v>510</v>
      </c>
      <c r="B4" s="437" t="s">
        <v>245</v>
      </c>
      <c r="C4" s="469" t="s">
        <v>244</v>
      </c>
      <c r="D4" s="469"/>
      <c r="E4" s="469"/>
      <c r="F4" s="469"/>
      <c r="G4" s="437" t="s">
        <v>197</v>
      </c>
      <c r="H4" s="437" t="s">
        <v>267</v>
      </c>
      <c r="I4" s="469" t="s">
        <v>244</v>
      </c>
      <c r="J4" s="469"/>
      <c r="K4" s="469"/>
      <c r="L4" s="437" t="s">
        <v>197</v>
      </c>
      <c r="M4" s="437" t="s">
        <v>17</v>
      </c>
      <c r="N4" s="437" t="s">
        <v>1016</v>
      </c>
      <c r="O4" s="662" t="s">
        <v>1017</v>
      </c>
    </row>
    <row r="5" spans="1:15" ht="13.5" customHeight="1">
      <c r="A5" s="26"/>
      <c r="B5" s="660"/>
      <c r="C5" s="40" t="s">
        <v>266</v>
      </c>
      <c r="D5" s="40" t="s">
        <v>242</v>
      </c>
      <c r="E5" s="40" t="s">
        <v>243</v>
      </c>
      <c r="F5" s="40" t="s">
        <v>264</v>
      </c>
      <c r="G5" s="660"/>
      <c r="H5" s="660"/>
      <c r="I5" s="40" t="s">
        <v>268</v>
      </c>
      <c r="J5" s="40" t="s">
        <v>269</v>
      </c>
      <c r="K5" s="40" t="s">
        <v>270</v>
      </c>
      <c r="L5" s="660"/>
      <c r="M5" s="660"/>
      <c r="N5" s="660"/>
      <c r="O5" s="663"/>
    </row>
    <row r="6" spans="1:15" ht="7.5" customHeight="1">
      <c r="A6" s="329"/>
      <c r="B6" s="303" t="s">
        <v>271</v>
      </c>
      <c r="C6" s="303" t="s">
        <v>1042</v>
      </c>
      <c r="D6" s="303" t="s">
        <v>1030</v>
      </c>
      <c r="E6" s="303" t="s">
        <v>1030</v>
      </c>
      <c r="F6" s="303" t="s">
        <v>1030</v>
      </c>
      <c r="G6" s="303" t="s">
        <v>1033</v>
      </c>
      <c r="H6" s="303" t="s">
        <v>1030</v>
      </c>
      <c r="I6" s="303" t="s">
        <v>1030</v>
      </c>
      <c r="J6" s="303" t="s">
        <v>1030</v>
      </c>
      <c r="K6" s="303" t="s">
        <v>1030</v>
      </c>
      <c r="L6" s="303" t="s">
        <v>1030</v>
      </c>
      <c r="M6" s="303" t="s">
        <v>1030</v>
      </c>
      <c r="N6" s="303" t="s">
        <v>1030</v>
      </c>
      <c r="O6" s="306" t="s">
        <v>1030</v>
      </c>
    </row>
    <row r="7" spans="1:15" ht="13.5" customHeight="1">
      <c r="A7" s="334" t="s">
        <v>455</v>
      </c>
      <c r="B7" s="49">
        <f>SUM(B8:B22)</f>
        <v>10671</v>
      </c>
      <c r="C7" s="49">
        <f t="shared" ref="C7:E7" si="0">SUM(C8:C22)</f>
        <v>8489</v>
      </c>
      <c r="D7" s="49">
        <f t="shared" si="0"/>
        <v>8052</v>
      </c>
      <c r="E7" s="49">
        <f t="shared" si="0"/>
        <v>437</v>
      </c>
      <c r="F7" s="49" t="s">
        <v>140</v>
      </c>
      <c r="G7" s="49">
        <f t="shared" ref="G7:O7" si="1">SUM(G8:G22)</f>
        <v>1999</v>
      </c>
      <c r="H7" s="49">
        <f t="shared" si="1"/>
        <v>9942</v>
      </c>
      <c r="I7" s="49">
        <f t="shared" si="1"/>
        <v>8052</v>
      </c>
      <c r="J7" s="49">
        <f t="shared" si="1"/>
        <v>1654</v>
      </c>
      <c r="K7" s="49">
        <f t="shared" si="1"/>
        <v>6398</v>
      </c>
      <c r="L7" s="49">
        <f t="shared" si="1"/>
        <v>1721</v>
      </c>
      <c r="M7" s="49">
        <f t="shared" si="1"/>
        <v>729</v>
      </c>
      <c r="N7" s="49">
        <f t="shared" si="1"/>
        <v>437</v>
      </c>
      <c r="O7" s="50">
        <f t="shared" si="1"/>
        <v>278</v>
      </c>
    </row>
    <row r="8" spans="1:15" ht="15" customHeight="1">
      <c r="A8" s="58" t="s">
        <v>198</v>
      </c>
      <c r="B8" s="49">
        <v>806</v>
      </c>
      <c r="C8" s="49">
        <v>509</v>
      </c>
      <c r="D8" s="49">
        <v>79</v>
      </c>
      <c r="E8" s="49">
        <v>430</v>
      </c>
      <c r="F8" s="49" t="s">
        <v>140</v>
      </c>
      <c r="G8" s="49">
        <v>282</v>
      </c>
      <c r="H8" s="49">
        <v>114</v>
      </c>
      <c r="I8" s="49">
        <v>79</v>
      </c>
      <c r="J8" s="49">
        <v>4</v>
      </c>
      <c r="K8" s="49">
        <v>75</v>
      </c>
      <c r="L8" s="49">
        <v>33</v>
      </c>
      <c r="M8" s="49">
        <v>692</v>
      </c>
      <c r="N8" s="49">
        <v>430</v>
      </c>
      <c r="O8" s="50">
        <v>249</v>
      </c>
    </row>
    <row r="9" spans="1:15" ht="15" customHeight="1">
      <c r="A9" s="58" t="s">
        <v>199</v>
      </c>
      <c r="B9" s="49">
        <v>521</v>
      </c>
      <c r="C9" s="49">
        <v>389</v>
      </c>
      <c r="D9" s="49">
        <v>383</v>
      </c>
      <c r="E9" s="49">
        <v>6</v>
      </c>
      <c r="F9" s="49" t="s">
        <v>140</v>
      </c>
      <c r="G9" s="49">
        <v>121</v>
      </c>
      <c r="H9" s="49">
        <v>490</v>
      </c>
      <c r="I9" s="49">
        <v>383</v>
      </c>
      <c r="J9" s="49">
        <v>22</v>
      </c>
      <c r="K9" s="49">
        <v>361</v>
      </c>
      <c r="L9" s="49">
        <v>96</v>
      </c>
      <c r="M9" s="49">
        <v>31</v>
      </c>
      <c r="N9" s="49">
        <v>6</v>
      </c>
      <c r="O9" s="50">
        <v>25</v>
      </c>
    </row>
    <row r="10" spans="1:15" ht="15" customHeight="1">
      <c r="A10" s="58" t="s">
        <v>200</v>
      </c>
      <c r="B10" s="49">
        <v>685</v>
      </c>
      <c r="C10" s="49">
        <v>543</v>
      </c>
      <c r="D10" s="49">
        <v>542</v>
      </c>
      <c r="E10" s="49">
        <v>1</v>
      </c>
      <c r="F10" s="49" t="s">
        <v>140</v>
      </c>
      <c r="G10" s="49">
        <v>125</v>
      </c>
      <c r="H10" s="49">
        <v>683</v>
      </c>
      <c r="I10" s="49">
        <v>542</v>
      </c>
      <c r="J10" s="49">
        <v>55</v>
      </c>
      <c r="K10" s="49">
        <v>487</v>
      </c>
      <c r="L10" s="49">
        <v>125</v>
      </c>
      <c r="M10" s="49">
        <v>2</v>
      </c>
      <c r="N10" s="49">
        <v>1</v>
      </c>
      <c r="O10" s="50" t="s">
        <v>140</v>
      </c>
    </row>
    <row r="11" spans="1:15" ht="15" customHeight="1">
      <c r="A11" s="58" t="s">
        <v>201</v>
      </c>
      <c r="B11" s="49">
        <v>824</v>
      </c>
      <c r="C11" s="49">
        <v>661</v>
      </c>
      <c r="D11" s="49">
        <v>661</v>
      </c>
      <c r="E11" s="49" t="s">
        <v>140</v>
      </c>
      <c r="F11" s="49" t="s">
        <v>140</v>
      </c>
      <c r="G11" s="49">
        <v>142</v>
      </c>
      <c r="H11" s="49">
        <v>823</v>
      </c>
      <c r="I11" s="49">
        <v>661</v>
      </c>
      <c r="J11" s="49">
        <v>91</v>
      </c>
      <c r="K11" s="49">
        <v>570</v>
      </c>
      <c r="L11" s="49">
        <v>141</v>
      </c>
      <c r="M11" s="49">
        <v>1</v>
      </c>
      <c r="N11" s="49" t="s">
        <v>140</v>
      </c>
      <c r="O11" s="50">
        <v>1</v>
      </c>
    </row>
    <row r="12" spans="1:15" ht="15" customHeight="1">
      <c r="A12" s="58" t="s">
        <v>202</v>
      </c>
      <c r="B12" s="49">
        <v>918</v>
      </c>
      <c r="C12" s="49">
        <v>730</v>
      </c>
      <c r="D12" s="49">
        <v>730</v>
      </c>
      <c r="E12" s="49" t="s">
        <v>140</v>
      </c>
      <c r="F12" s="49" t="s">
        <v>140</v>
      </c>
      <c r="G12" s="49">
        <v>174</v>
      </c>
      <c r="H12" s="49">
        <v>917</v>
      </c>
      <c r="I12" s="49">
        <v>730</v>
      </c>
      <c r="J12" s="49">
        <v>96</v>
      </c>
      <c r="K12" s="49">
        <v>634</v>
      </c>
      <c r="L12" s="49">
        <v>173</v>
      </c>
      <c r="M12" s="49">
        <v>1</v>
      </c>
      <c r="N12" s="49" t="s">
        <v>140</v>
      </c>
      <c r="O12" s="50">
        <v>1</v>
      </c>
    </row>
    <row r="13" spans="1:15" ht="15" customHeight="1">
      <c r="A13" s="58" t="s">
        <v>203</v>
      </c>
      <c r="B13" s="49">
        <v>1040</v>
      </c>
      <c r="C13" s="49">
        <v>814</v>
      </c>
      <c r="D13" s="49">
        <v>814</v>
      </c>
      <c r="E13" s="49" t="s">
        <v>140</v>
      </c>
      <c r="F13" s="49" t="s">
        <v>140</v>
      </c>
      <c r="G13" s="49">
        <v>213</v>
      </c>
      <c r="H13" s="49">
        <v>1039</v>
      </c>
      <c r="I13" s="49">
        <v>814</v>
      </c>
      <c r="J13" s="49">
        <v>113</v>
      </c>
      <c r="K13" s="49">
        <v>701</v>
      </c>
      <c r="L13" s="49">
        <v>212</v>
      </c>
      <c r="M13" s="49">
        <v>1</v>
      </c>
      <c r="N13" s="49" t="s">
        <v>140</v>
      </c>
      <c r="O13" s="50">
        <v>1</v>
      </c>
    </row>
    <row r="14" spans="1:15" ht="15" customHeight="1">
      <c r="A14" s="58" t="s">
        <v>204</v>
      </c>
      <c r="B14" s="49">
        <v>1018</v>
      </c>
      <c r="C14" s="49">
        <v>830</v>
      </c>
      <c r="D14" s="49">
        <v>830</v>
      </c>
      <c r="E14" s="49" t="s">
        <v>140</v>
      </c>
      <c r="F14" s="49" t="s">
        <v>140</v>
      </c>
      <c r="G14" s="49">
        <v>180</v>
      </c>
      <c r="H14" s="49">
        <v>1017</v>
      </c>
      <c r="I14" s="49">
        <v>830</v>
      </c>
      <c r="J14" s="49">
        <v>117</v>
      </c>
      <c r="K14" s="49">
        <v>713</v>
      </c>
      <c r="L14" s="49">
        <v>179</v>
      </c>
      <c r="M14" s="49">
        <v>1</v>
      </c>
      <c r="N14" s="49" t="s">
        <v>140</v>
      </c>
      <c r="O14" s="50">
        <v>1</v>
      </c>
    </row>
    <row r="15" spans="1:15" ht="15" customHeight="1">
      <c r="A15" s="58" t="s">
        <v>205</v>
      </c>
      <c r="B15" s="49">
        <v>1200</v>
      </c>
      <c r="C15" s="49">
        <v>974</v>
      </c>
      <c r="D15" s="49">
        <v>974</v>
      </c>
      <c r="E15" s="49" t="s">
        <v>140</v>
      </c>
      <c r="F15" s="49" t="s">
        <v>140</v>
      </c>
      <c r="G15" s="49">
        <v>209</v>
      </c>
      <c r="H15" s="49">
        <v>1200</v>
      </c>
      <c r="I15" s="49">
        <v>974</v>
      </c>
      <c r="J15" s="49">
        <v>204</v>
      </c>
      <c r="K15" s="49">
        <v>770</v>
      </c>
      <c r="L15" s="49">
        <v>209</v>
      </c>
      <c r="M15" s="49" t="s">
        <v>140</v>
      </c>
      <c r="N15" s="49" t="s">
        <v>140</v>
      </c>
      <c r="O15" s="50" t="s">
        <v>140</v>
      </c>
    </row>
    <row r="16" spans="1:15" ht="15" customHeight="1">
      <c r="A16" s="58" t="s">
        <v>206</v>
      </c>
      <c r="B16" s="49">
        <v>1108</v>
      </c>
      <c r="C16" s="49">
        <v>891</v>
      </c>
      <c r="D16" s="49">
        <v>891</v>
      </c>
      <c r="E16" s="49" t="s">
        <v>140</v>
      </c>
      <c r="F16" s="49" t="s">
        <v>140</v>
      </c>
      <c r="G16" s="49">
        <v>201</v>
      </c>
      <c r="H16" s="49">
        <v>1108</v>
      </c>
      <c r="I16" s="49">
        <v>891</v>
      </c>
      <c r="J16" s="49">
        <v>189</v>
      </c>
      <c r="K16" s="49">
        <v>702</v>
      </c>
      <c r="L16" s="49">
        <v>201</v>
      </c>
      <c r="M16" s="49" t="s">
        <v>140</v>
      </c>
      <c r="N16" s="49" t="s">
        <v>140</v>
      </c>
      <c r="O16" s="50" t="s">
        <v>140</v>
      </c>
    </row>
    <row r="17" spans="1:15" ht="15" customHeight="1">
      <c r="A17" s="58" t="s">
        <v>207</v>
      </c>
      <c r="B17" s="49">
        <v>1050</v>
      </c>
      <c r="C17" s="49">
        <v>842</v>
      </c>
      <c r="D17" s="49">
        <v>842</v>
      </c>
      <c r="E17" s="49" t="s">
        <v>140</v>
      </c>
      <c r="F17" s="49" t="s">
        <v>140</v>
      </c>
      <c r="G17" s="49">
        <v>193</v>
      </c>
      <c r="H17" s="49">
        <v>1050</v>
      </c>
      <c r="I17" s="49">
        <v>842</v>
      </c>
      <c r="J17" s="49">
        <v>223</v>
      </c>
      <c r="K17" s="49">
        <v>619</v>
      </c>
      <c r="L17" s="49">
        <v>193</v>
      </c>
      <c r="M17" s="49" t="s">
        <v>140</v>
      </c>
      <c r="N17" s="49" t="s">
        <v>140</v>
      </c>
      <c r="O17" s="50" t="s">
        <v>140</v>
      </c>
    </row>
    <row r="18" spans="1:15" ht="15" customHeight="1">
      <c r="A18" s="58" t="s">
        <v>208</v>
      </c>
      <c r="B18" s="49">
        <v>858</v>
      </c>
      <c r="C18" s="49">
        <v>728</v>
      </c>
      <c r="D18" s="49">
        <v>728</v>
      </c>
      <c r="E18" s="49" t="s">
        <v>140</v>
      </c>
      <c r="F18" s="49" t="s">
        <v>140</v>
      </c>
      <c r="G18" s="49">
        <v>114</v>
      </c>
      <c r="H18" s="49">
        <v>858</v>
      </c>
      <c r="I18" s="49">
        <v>728</v>
      </c>
      <c r="J18" s="49">
        <v>230</v>
      </c>
      <c r="K18" s="49">
        <v>498</v>
      </c>
      <c r="L18" s="49">
        <v>114</v>
      </c>
      <c r="M18" s="49" t="s">
        <v>140</v>
      </c>
      <c r="N18" s="49" t="s">
        <v>140</v>
      </c>
      <c r="O18" s="50" t="s">
        <v>140</v>
      </c>
    </row>
    <row r="19" spans="1:15" ht="15" customHeight="1">
      <c r="A19" s="58" t="s">
        <v>209</v>
      </c>
      <c r="B19" s="49">
        <v>329</v>
      </c>
      <c r="C19" s="49">
        <v>290</v>
      </c>
      <c r="D19" s="49">
        <v>290</v>
      </c>
      <c r="E19" s="49" t="s">
        <v>140</v>
      </c>
      <c r="F19" s="49" t="s">
        <v>140</v>
      </c>
      <c r="G19" s="49">
        <v>29</v>
      </c>
      <c r="H19" s="49">
        <v>329</v>
      </c>
      <c r="I19" s="49">
        <v>290</v>
      </c>
      <c r="J19" s="49">
        <v>115</v>
      </c>
      <c r="K19" s="49">
        <v>175</v>
      </c>
      <c r="L19" s="49">
        <v>29</v>
      </c>
      <c r="M19" s="49" t="s">
        <v>140</v>
      </c>
      <c r="N19" s="49" t="s">
        <v>140</v>
      </c>
      <c r="O19" s="50" t="s">
        <v>140</v>
      </c>
    </row>
    <row r="20" spans="1:15" ht="15" customHeight="1">
      <c r="A20" s="58" t="s">
        <v>210</v>
      </c>
      <c r="B20" s="49">
        <v>186</v>
      </c>
      <c r="C20" s="49">
        <v>169</v>
      </c>
      <c r="D20" s="49">
        <v>169</v>
      </c>
      <c r="E20" s="49" t="s">
        <v>140</v>
      </c>
      <c r="F20" s="49" t="s">
        <v>140</v>
      </c>
      <c r="G20" s="49">
        <v>10</v>
      </c>
      <c r="H20" s="49">
        <v>186</v>
      </c>
      <c r="I20" s="49">
        <v>169</v>
      </c>
      <c r="J20" s="49">
        <v>112</v>
      </c>
      <c r="K20" s="49">
        <v>57</v>
      </c>
      <c r="L20" s="49">
        <v>10</v>
      </c>
      <c r="M20" s="49" t="s">
        <v>140</v>
      </c>
      <c r="N20" s="49" t="s">
        <v>140</v>
      </c>
      <c r="O20" s="50" t="s">
        <v>140</v>
      </c>
    </row>
    <row r="21" spans="1:15" ht="15" customHeight="1">
      <c r="A21" s="58" t="s">
        <v>211</v>
      </c>
      <c r="B21" s="49">
        <v>103</v>
      </c>
      <c r="C21" s="49">
        <v>96</v>
      </c>
      <c r="D21" s="49">
        <v>96</v>
      </c>
      <c r="E21" s="49" t="s">
        <v>140</v>
      </c>
      <c r="F21" s="49" t="s">
        <v>140</v>
      </c>
      <c r="G21" s="49">
        <v>4</v>
      </c>
      <c r="H21" s="49">
        <v>103</v>
      </c>
      <c r="I21" s="49">
        <v>96</v>
      </c>
      <c r="J21" s="49">
        <v>65</v>
      </c>
      <c r="K21" s="49">
        <v>31</v>
      </c>
      <c r="L21" s="49">
        <v>4</v>
      </c>
      <c r="M21" s="49" t="s">
        <v>140</v>
      </c>
      <c r="N21" s="49" t="s">
        <v>140</v>
      </c>
      <c r="O21" s="50" t="s">
        <v>140</v>
      </c>
    </row>
    <row r="22" spans="1:15" ht="15" customHeight="1">
      <c r="A22" s="59" t="s">
        <v>212</v>
      </c>
      <c r="B22" s="305">
        <v>25</v>
      </c>
      <c r="C22" s="305">
        <v>23</v>
      </c>
      <c r="D22" s="305">
        <v>23</v>
      </c>
      <c r="E22" s="305" t="s">
        <v>140</v>
      </c>
      <c r="F22" s="305" t="s">
        <v>140</v>
      </c>
      <c r="G22" s="305">
        <v>2</v>
      </c>
      <c r="H22" s="305">
        <v>25</v>
      </c>
      <c r="I22" s="305">
        <v>23</v>
      </c>
      <c r="J22" s="305">
        <v>18</v>
      </c>
      <c r="K22" s="305">
        <v>5</v>
      </c>
      <c r="L22" s="305">
        <v>2</v>
      </c>
      <c r="M22" s="305" t="s">
        <v>140</v>
      </c>
      <c r="N22" s="305" t="s">
        <v>140</v>
      </c>
      <c r="O22" s="241" t="s">
        <v>140</v>
      </c>
    </row>
    <row r="23" spans="1:15" ht="15.75" customHeight="1">
      <c r="A23" s="51" t="s">
        <v>453</v>
      </c>
      <c r="B23" s="49">
        <f>SUM(B24:B38)</f>
        <v>5972</v>
      </c>
      <c r="C23" s="49">
        <f t="shared" ref="C23" si="2">SUM(C24:C38)</f>
        <v>4588</v>
      </c>
      <c r="D23" s="49">
        <f t="shared" ref="D23" si="3">SUM(D24:D38)</f>
        <v>4625</v>
      </c>
      <c r="E23" s="49">
        <f t="shared" ref="E23" si="4">SUM(E24:E38)</f>
        <v>220</v>
      </c>
      <c r="F23" s="49" t="s">
        <v>140</v>
      </c>
      <c r="G23" s="49">
        <f t="shared" ref="G23" si="5">SUM(G24:G38)</f>
        <v>1267</v>
      </c>
      <c r="H23" s="49">
        <f t="shared" ref="H23" si="6">SUM(H24:H38)</f>
        <v>5608</v>
      </c>
      <c r="I23" s="49">
        <f t="shared" ref="I23" si="7">SUM(I24:I38)</f>
        <v>4368</v>
      </c>
      <c r="J23" s="49">
        <f t="shared" ref="J23" si="8">SUM(J24:J38)</f>
        <v>896</v>
      </c>
      <c r="K23" s="49">
        <f t="shared" ref="K23" si="9">SUM(K24:K38)</f>
        <v>3472</v>
      </c>
      <c r="L23" s="49">
        <f t="shared" ref="L23" si="10">SUM(L24:L38)</f>
        <v>1129</v>
      </c>
      <c r="M23" s="49">
        <v>364</v>
      </c>
      <c r="N23" s="49">
        <f t="shared" ref="N23" si="11">SUM(N24:N38)</f>
        <v>220</v>
      </c>
      <c r="O23" s="50">
        <f t="shared" ref="O23" si="12">SUM(O24:O38)</f>
        <v>138</v>
      </c>
    </row>
    <row r="24" spans="1:15" ht="15" customHeight="1">
      <c r="A24" s="58" t="s">
        <v>198</v>
      </c>
      <c r="B24" s="49">
        <v>414</v>
      </c>
      <c r="C24" s="49">
        <v>275</v>
      </c>
      <c r="D24" s="49">
        <v>59</v>
      </c>
      <c r="E24" s="49">
        <v>216</v>
      </c>
      <c r="F24" s="49" t="s">
        <v>140</v>
      </c>
      <c r="G24" s="49">
        <v>133</v>
      </c>
      <c r="H24" s="49">
        <v>69</v>
      </c>
      <c r="I24" s="49">
        <v>59</v>
      </c>
      <c r="J24" s="49">
        <v>1</v>
      </c>
      <c r="K24" s="49">
        <v>58</v>
      </c>
      <c r="L24" s="49">
        <v>10</v>
      </c>
      <c r="M24" s="49">
        <v>345</v>
      </c>
      <c r="N24" s="49">
        <v>216</v>
      </c>
      <c r="O24" s="50">
        <v>123</v>
      </c>
    </row>
    <row r="25" spans="1:15" ht="15" customHeight="1">
      <c r="A25" s="58" t="s">
        <v>199</v>
      </c>
      <c r="B25" s="49">
        <v>310</v>
      </c>
      <c r="C25" s="49">
        <v>232</v>
      </c>
      <c r="D25" s="49">
        <v>228</v>
      </c>
      <c r="E25" s="49">
        <v>4</v>
      </c>
      <c r="F25" s="49" t="s">
        <v>140</v>
      </c>
      <c r="G25" s="49">
        <v>68</v>
      </c>
      <c r="H25" s="49">
        <v>294</v>
      </c>
      <c r="I25" s="49">
        <v>228</v>
      </c>
      <c r="J25" s="49">
        <v>17</v>
      </c>
      <c r="K25" s="49">
        <v>211</v>
      </c>
      <c r="L25" s="49">
        <v>56</v>
      </c>
      <c r="M25" s="49">
        <v>16</v>
      </c>
      <c r="N25" s="49">
        <v>4</v>
      </c>
      <c r="O25" s="50">
        <v>12</v>
      </c>
    </row>
    <row r="26" spans="1:15" ht="15" customHeight="1">
      <c r="A26" s="58" t="s">
        <v>200</v>
      </c>
      <c r="B26" s="49">
        <v>424</v>
      </c>
      <c r="C26" s="49">
        <v>333</v>
      </c>
      <c r="D26" s="49">
        <v>401</v>
      </c>
      <c r="E26" s="49" t="s">
        <v>140</v>
      </c>
      <c r="F26" s="49" t="s">
        <v>140</v>
      </c>
      <c r="G26" s="49">
        <v>78</v>
      </c>
      <c r="H26" s="49">
        <v>424</v>
      </c>
      <c r="I26" s="49">
        <v>333</v>
      </c>
      <c r="J26" s="49">
        <v>40</v>
      </c>
      <c r="K26" s="49">
        <v>293</v>
      </c>
      <c r="L26" s="49">
        <v>78</v>
      </c>
      <c r="M26" s="49" t="s">
        <v>140</v>
      </c>
      <c r="N26" s="49" t="s">
        <v>140</v>
      </c>
      <c r="O26" s="50" t="s">
        <v>140</v>
      </c>
    </row>
    <row r="27" spans="1:15" ht="15" customHeight="1">
      <c r="A27" s="58" t="s">
        <v>201</v>
      </c>
      <c r="B27" s="49">
        <v>472</v>
      </c>
      <c r="C27" s="49">
        <v>370</v>
      </c>
      <c r="D27" s="49">
        <v>418</v>
      </c>
      <c r="E27" s="49" t="s">
        <v>140</v>
      </c>
      <c r="F27" s="49" t="s">
        <v>140</v>
      </c>
      <c r="G27" s="49">
        <v>88</v>
      </c>
      <c r="H27" s="49">
        <v>471</v>
      </c>
      <c r="I27" s="49">
        <v>370</v>
      </c>
      <c r="J27" s="49">
        <v>50</v>
      </c>
      <c r="K27" s="49">
        <v>320</v>
      </c>
      <c r="L27" s="49">
        <v>87</v>
      </c>
      <c r="M27" s="49">
        <v>1</v>
      </c>
      <c r="N27" s="49" t="s">
        <v>140</v>
      </c>
      <c r="O27" s="50">
        <v>1</v>
      </c>
    </row>
    <row r="28" spans="1:15" ht="15" customHeight="1">
      <c r="A28" s="58" t="s">
        <v>202</v>
      </c>
      <c r="B28" s="49">
        <v>541</v>
      </c>
      <c r="C28" s="49">
        <v>411</v>
      </c>
      <c r="D28" s="49">
        <v>451</v>
      </c>
      <c r="E28" s="49" t="s">
        <v>140</v>
      </c>
      <c r="F28" s="49" t="s">
        <v>140</v>
      </c>
      <c r="G28" s="49">
        <v>119</v>
      </c>
      <c r="H28" s="49">
        <v>541</v>
      </c>
      <c r="I28" s="49">
        <v>411</v>
      </c>
      <c r="J28" s="49">
        <v>49</v>
      </c>
      <c r="K28" s="49">
        <v>362</v>
      </c>
      <c r="L28" s="49">
        <v>119</v>
      </c>
      <c r="M28" s="49" t="s">
        <v>140</v>
      </c>
      <c r="N28" s="49" t="s">
        <v>140</v>
      </c>
      <c r="O28" s="50" t="s">
        <v>140</v>
      </c>
    </row>
    <row r="29" spans="1:15" ht="15" customHeight="1">
      <c r="A29" s="58" t="s">
        <v>203</v>
      </c>
      <c r="B29" s="49">
        <v>566</v>
      </c>
      <c r="C29" s="49">
        <v>418</v>
      </c>
      <c r="D29" s="49">
        <v>425</v>
      </c>
      <c r="E29" s="49" t="s">
        <v>140</v>
      </c>
      <c r="F29" s="49" t="s">
        <v>140</v>
      </c>
      <c r="G29" s="49">
        <v>138</v>
      </c>
      <c r="H29" s="49">
        <v>565</v>
      </c>
      <c r="I29" s="49">
        <v>418</v>
      </c>
      <c r="J29" s="49">
        <v>67</v>
      </c>
      <c r="K29" s="49">
        <v>351</v>
      </c>
      <c r="L29" s="49">
        <v>137</v>
      </c>
      <c r="M29" s="49">
        <v>1</v>
      </c>
      <c r="N29" s="49" t="s">
        <v>140</v>
      </c>
      <c r="O29" s="50">
        <v>1</v>
      </c>
    </row>
    <row r="30" spans="1:15" ht="15" customHeight="1">
      <c r="A30" s="58" t="s">
        <v>204</v>
      </c>
      <c r="B30" s="49">
        <v>552</v>
      </c>
      <c r="C30" s="49">
        <v>432</v>
      </c>
      <c r="D30" s="49">
        <v>489</v>
      </c>
      <c r="E30" s="49" t="s">
        <v>140</v>
      </c>
      <c r="F30" s="49" t="s">
        <v>140</v>
      </c>
      <c r="G30" s="49">
        <v>114</v>
      </c>
      <c r="H30" s="49">
        <v>551</v>
      </c>
      <c r="I30" s="49">
        <v>432</v>
      </c>
      <c r="J30" s="49">
        <v>68</v>
      </c>
      <c r="K30" s="49">
        <v>364</v>
      </c>
      <c r="L30" s="49">
        <v>113</v>
      </c>
      <c r="M30" s="49">
        <v>1</v>
      </c>
      <c r="N30" s="49" t="s">
        <v>140</v>
      </c>
      <c r="O30" s="50">
        <v>1</v>
      </c>
    </row>
    <row r="31" spans="1:15" ht="15" customHeight="1">
      <c r="A31" s="58" t="s">
        <v>205</v>
      </c>
      <c r="B31" s="49">
        <v>637</v>
      </c>
      <c r="C31" s="49">
        <v>486</v>
      </c>
      <c r="D31" s="49">
        <v>521</v>
      </c>
      <c r="E31" s="49" t="s">
        <v>140</v>
      </c>
      <c r="F31" s="49" t="s">
        <v>140</v>
      </c>
      <c r="G31" s="49">
        <v>139</v>
      </c>
      <c r="H31" s="49">
        <v>637</v>
      </c>
      <c r="I31" s="49">
        <v>486</v>
      </c>
      <c r="J31" s="49">
        <v>102</v>
      </c>
      <c r="K31" s="49">
        <v>384</v>
      </c>
      <c r="L31" s="49">
        <v>139</v>
      </c>
      <c r="M31" s="49" t="s">
        <v>140</v>
      </c>
      <c r="N31" s="49" t="s">
        <v>140</v>
      </c>
      <c r="O31" s="50" t="s">
        <v>140</v>
      </c>
    </row>
    <row r="32" spans="1:15" ht="15" customHeight="1">
      <c r="A32" s="58" t="s">
        <v>206</v>
      </c>
      <c r="B32" s="49">
        <v>615</v>
      </c>
      <c r="C32" s="49">
        <v>452</v>
      </c>
      <c r="D32" s="49">
        <v>546</v>
      </c>
      <c r="E32" s="49" t="s">
        <v>140</v>
      </c>
      <c r="F32" s="49" t="s">
        <v>140</v>
      </c>
      <c r="G32" s="49">
        <v>153</v>
      </c>
      <c r="H32" s="49">
        <v>615</v>
      </c>
      <c r="I32" s="49">
        <v>452</v>
      </c>
      <c r="J32" s="49">
        <v>104</v>
      </c>
      <c r="K32" s="49">
        <v>348</v>
      </c>
      <c r="L32" s="49">
        <v>153</v>
      </c>
      <c r="M32" s="49" t="s">
        <v>140</v>
      </c>
      <c r="N32" s="49" t="s">
        <v>140</v>
      </c>
      <c r="O32" s="50" t="s">
        <v>140</v>
      </c>
    </row>
    <row r="33" spans="1:15" ht="15" customHeight="1">
      <c r="A33" s="58" t="s">
        <v>207</v>
      </c>
      <c r="B33" s="49">
        <v>601</v>
      </c>
      <c r="C33" s="49">
        <v>457</v>
      </c>
      <c r="D33" s="49">
        <v>528</v>
      </c>
      <c r="E33" s="49" t="s">
        <v>140</v>
      </c>
      <c r="F33" s="49" t="s">
        <v>140</v>
      </c>
      <c r="G33" s="49">
        <v>137</v>
      </c>
      <c r="H33" s="49">
        <v>601</v>
      </c>
      <c r="I33" s="49">
        <v>457</v>
      </c>
      <c r="J33" s="49">
        <v>121</v>
      </c>
      <c r="K33" s="49">
        <v>336</v>
      </c>
      <c r="L33" s="49">
        <v>137</v>
      </c>
      <c r="M33" s="49" t="s">
        <v>140</v>
      </c>
      <c r="N33" s="49" t="s">
        <v>140</v>
      </c>
      <c r="O33" s="50" t="s">
        <v>140</v>
      </c>
    </row>
    <row r="34" spans="1:15" ht="15" customHeight="1">
      <c r="A34" s="58" t="s">
        <v>208</v>
      </c>
      <c r="B34" s="49">
        <v>480</v>
      </c>
      <c r="C34" s="49">
        <v>396</v>
      </c>
      <c r="D34" s="49">
        <v>248</v>
      </c>
      <c r="E34" s="49" t="s">
        <v>140</v>
      </c>
      <c r="F34" s="49" t="s">
        <v>140</v>
      </c>
      <c r="G34" s="49">
        <v>77</v>
      </c>
      <c r="H34" s="49">
        <v>480</v>
      </c>
      <c r="I34" s="49">
        <v>396</v>
      </c>
      <c r="J34" s="49">
        <v>117</v>
      </c>
      <c r="K34" s="49">
        <v>279</v>
      </c>
      <c r="L34" s="49">
        <v>77</v>
      </c>
      <c r="M34" s="49" t="s">
        <v>140</v>
      </c>
      <c r="N34" s="49" t="s">
        <v>140</v>
      </c>
      <c r="O34" s="50" t="s">
        <v>140</v>
      </c>
    </row>
    <row r="35" spans="1:15" ht="15" customHeight="1">
      <c r="A35" s="58" t="s">
        <v>209</v>
      </c>
      <c r="B35" s="49">
        <v>183</v>
      </c>
      <c r="C35" s="49">
        <v>162</v>
      </c>
      <c r="D35" s="49">
        <v>147</v>
      </c>
      <c r="E35" s="49" t="s">
        <v>140</v>
      </c>
      <c r="F35" s="49" t="s">
        <v>140</v>
      </c>
      <c r="G35" s="49">
        <v>17</v>
      </c>
      <c r="H35" s="49">
        <v>183</v>
      </c>
      <c r="I35" s="49">
        <v>162</v>
      </c>
      <c r="J35" s="49">
        <v>54</v>
      </c>
      <c r="K35" s="49">
        <v>108</v>
      </c>
      <c r="L35" s="49">
        <v>17</v>
      </c>
      <c r="M35" s="49" t="s">
        <v>140</v>
      </c>
      <c r="N35" s="49" t="s">
        <v>140</v>
      </c>
      <c r="O35" s="50" t="s">
        <v>140</v>
      </c>
    </row>
    <row r="36" spans="1:15" ht="15" customHeight="1">
      <c r="A36" s="58" t="s">
        <v>210</v>
      </c>
      <c r="B36" s="49">
        <v>105</v>
      </c>
      <c r="C36" s="49">
        <v>94</v>
      </c>
      <c r="D36" s="49">
        <v>112</v>
      </c>
      <c r="E36" s="49" t="s">
        <v>140</v>
      </c>
      <c r="F36" s="49" t="s">
        <v>140</v>
      </c>
      <c r="G36" s="49">
        <v>5</v>
      </c>
      <c r="H36" s="49">
        <v>105</v>
      </c>
      <c r="I36" s="49">
        <v>94</v>
      </c>
      <c r="J36" s="49">
        <v>58</v>
      </c>
      <c r="K36" s="49">
        <v>36</v>
      </c>
      <c r="L36" s="49">
        <v>5</v>
      </c>
      <c r="M36" s="49" t="s">
        <v>140</v>
      </c>
      <c r="N36" s="49" t="s">
        <v>140</v>
      </c>
      <c r="O36" s="50" t="s">
        <v>140</v>
      </c>
    </row>
    <row r="37" spans="1:15" ht="15" customHeight="1">
      <c r="A37" s="58" t="s">
        <v>211</v>
      </c>
      <c r="B37" s="49">
        <v>59</v>
      </c>
      <c r="C37" s="49">
        <v>57</v>
      </c>
      <c r="D37" s="49">
        <v>40</v>
      </c>
      <c r="E37" s="49" t="s">
        <v>140</v>
      </c>
      <c r="F37" s="49" t="s">
        <v>140</v>
      </c>
      <c r="G37" s="49">
        <v>1</v>
      </c>
      <c r="H37" s="49">
        <v>59</v>
      </c>
      <c r="I37" s="49">
        <v>57</v>
      </c>
      <c r="J37" s="49">
        <v>38</v>
      </c>
      <c r="K37" s="49">
        <v>19</v>
      </c>
      <c r="L37" s="49">
        <v>1</v>
      </c>
      <c r="M37" s="49" t="s">
        <v>140</v>
      </c>
      <c r="N37" s="49" t="s">
        <v>140</v>
      </c>
      <c r="O37" s="50" t="s">
        <v>140</v>
      </c>
    </row>
    <row r="38" spans="1:15" ht="15" customHeight="1">
      <c r="A38" s="59" t="s">
        <v>212</v>
      </c>
      <c r="B38" s="305">
        <v>13</v>
      </c>
      <c r="C38" s="305">
        <v>13</v>
      </c>
      <c r="D38" s="305">
        <v>12</v>
      </c>
      <c r="E38" s="305" t="s">
        <v>140</v>
      </c>
      <c r="F38" s="305" t="s">
        <v>140</v>
      </c>
      <c r="G38" s="305" t="s">
        <v>140</v>
      </c>
      <c r="H38" s="406">
        <v>13</v>
      </c>
      <c r="I38" s="305">
        <v>13</v>
      </c>
      <c r="J38" s="305">
        <v>10</v>
      </c>
      <c r="K38" s="305">
        <v>3</v>
      </c>
      <c r="L38" s="305" t="s">
        <v>140</v>
      </c>
      <c r="M38" s="305" t="s">
        <v>140</v>
      </c>
      <c r="N38" s="305" t="s">
        <v>140</v>
      </c>
      <c r="O38" s="241" t="s">
        <v>140</v>
      </c>
    </row>
    <row r="39" spans="1:15" ht="15.75" customHeight="1">
      <c r="A39" s="51" t="s">
        <v>454</v>
      </c>
      <c r="B39" s="49">
        <f>SUM(B40:B54)</f>
        <v>4699</v>
      </c>
      <c r="C39" s="49">
        <f t="shared" ref="C39" si="13">SUM(C40:C54)</f>
        <v>3901</v>
      </c>
      <c r="D39" s="49">
        <f t="shared" ref="D39" si="14">SUM(D40:D54)</f>
        <v>3862</v>
      </c>
      <c r="E39" s="49">
        <f t="shared" ref="E39" si="15">SUM(E40:E54)</f>
        <v>217</v>
      </c>
      <c r="F39" s="49" t="s">
        <v>140</v>
      </c>
      <c r="G39" s="49">
        <f t="shared" ref="G39" si="16">SUM(G40:G54)</f>
        <v>732</v>
      </c>
      <c r="H39" s="35">
        <f t="shared" ref="H39" si="17">SUM(H40:H54)</f>
        <v>4334</v>
      </c>
      <c r="I39" s="49">
        <f t="shared" ref="I39" si="18">SUM(I40:I54)</f>
        <v>3684</v>
      </c>
      <c r="J39" s="49">
        <f t="shared" ref="J39" si="19">SUM(J40:J54)</f>
        <v>758</v>
      </c>
      <c r="K39" s="49">
        <f t="shared" ref="K39" si="20">SUM(K40:K54)</f>
        <v>2926</v>
      </c>
      <c r="L39" s="49">
        <f t="shared" ref="L39" si="21">SUM(L40:L54)</f>
        <v>592</v>
      </c>
      <c r="M39" s="49">
        <f t="shared" ref="M39" si="22">SUM(M40:M54)</f>
        <v>365</v>
      </c>
      <c r="N39" s="49">
        <f t="shared" ref="N39" si="23">SUM(N40:N54)</f>
        <v>217</v>
      </c>
      <c r="O39" s="50">
        <f t="shared" ref="O39" si="24">SUM(O40:O54)</f>
        <v>140</v>
      </c>
    </row>
    <row r="40" spans="1:15" ht="15" customHeight="1">
      <c r="A40" s="58" t="s">
        <v>198</v>
      </c>
      <c r="B40" s="49">
        <v>392</v>
      </c>
      <c r="C40" s="49">
        <v>234</v>
      </c>
      <c r="D40" s="49">
        <v>53</v>
      </c>
      <c r="E40" s="49">
        <v>214</v>
      </c>
      <c r="F40" s="49" t="s">
        <v>140</v>
      </c>
      <c r="G40" s="49">
        <v>149</v>
      </c>
      <c r="H40" s="49">
        <v>45</v>
      </c>
      <c r="I40" s="49">
        <v>20</v>
      </c>
      <c r="J40" s="49">
        <v>3</v>
      </c>
      <c r="K40" s="49">
        <v>17</v>
      </c>
      <c r="L40" s="49">
        <v>23</v>
      </c>
      <c r="M40" s="49">
        <v>347</v>
      </c>
      <c r="N40" s="49">
        <v>214</v>
      </c>
      <c r="O40" s="50">
        <v>126</v>
      </c>
    </row>
    <row r="41" spans="1:15" ht="15" customHeight="1">
      <c r="A41" s="58" t="s">
        <v>199</v>
      </c>
      <c r="B41" s="49">
        <v>211</v>
      </c>
      <c r="C41" s="49">
        <v>157</v>
      </c>
      <c r="D41" s="49">
        <v>178</v>
      </c>
      <c r="E41" s="49">
        <v>2</v>
      </c>
      <c r="F41" s="49" t="s">
        <v>140</v>
      </c>
      <c r="G41" s="49">
        <v>53</v>
      </c>
      <c r="H41" s="49">
        <v>196</v>
      </c>
      <c r="I41" s="49">
        <v>155</v>
      </c>
      <c r="J41" s="49">
        <v>5</v>
      </c>
      <c r="K41" s="49">
        <v>150</v>
      </c>
      <c r="L41" s="49">
        <v>40</v>
      </c>
      <c r="M41" s="49">
        <v>15</v>
      </c>
      <c r="N41" s="49">
        <v>2</v>
      </c>
      <c r="O41" s="50">
        <v>13</v>
      </c>
    </row>
    <row r="42" spans="1:15" ht="15" customHeight="1">
      <c r="A42" s="58" t="s">
        <v>200</v>
      </c>
      <c r="B42" s="49">
        <v>261</v>
      </c>
      <c r="C42" s="49">
        <v>210</v>
      </c>
      <c r="D42" s="49">
        <v>238</v>
      </c>
      <c r="E42" s="49">
        <v>1</v>
      </c>
      <c r="F42" s="49" t="s">
        <v>140</v>
      </c>
      <c r="G42" s="49">
        <v>47</v>
      </c>
      <c r="H42" s="49">
        <v>259</v>
      </c>
      <c r="I42" s="49">
        <v>209</v>
      </c>
      <c r="J42" s="49">
        <v>15</v>
      </c>
      <c r="K42" s="49">
        <v>194</v>
      </c>
      <c r="L42" s="49">
        <v>47</v>
      </c>
      <c r="M42" s="49">
        <v>2</v>
      </c>
      <c r="N42" s="49">
        <v>1</v>
      </c>
      <c r="O42" s="50" t="s">
        <v>140</v>
      </c>
    </row>
    <row r="43" spans="1:15" ht="15" customHeight="1">
      <c r="A43" s="58" t="s">
        <v>201</v>
      </c>
      <c r="B43" s="49">
        <v>352</v>
      </c>
      <c r="C43" s="49">
        <v>291</v>
      </c>
      <c r="D43" s="49">
        <v>291</v>
      </c>
      <c r="E43" s="49" t="s">
        <v>140</v>
      </c>
      <c r="F43" s="49" t="s">
        <v>140</v>
      </c>
      <c r="G43" s="49">
        <v>54</v>
      </c>
      <c r="H43" s="49">
        <v>352</v>
      </c>
      <c r="I43" s="49">
        <v>291</v>
      </c>
      <c r="J43" s="49">
        <v>41</v>
      </c>
      <c r="K43" s="49">
        <v>250</v>
      </c>
      <c r="L43" s="49">
        <v>54</v>
      </c>
      <c r="M43" s="49" t="s">
        <v>140</v>
      </c>
      <c r="N43" s="49" t="s">
        <v>140</v>
      </c>
      <c r="O43" s="50" t="s">
        <v>140</v>
      </c>
    </row>
    <row r="44" spans="1:15" ht="15" customHeight="1">
      <c r="A44" s="58" t="s">
        <v>202</v>
      </c>
      <c r="B44" s="49">
        <v>377</v>
      </c>
      <c r="C44" s="49">
        <v>319</v>
      </c>
      <c r="D44" s="49">
        <v>362</v>
      </c>
      <c r="E44" s="49" t="s">
        <v>140</v>
      </c>
      <c r="F44" s="49" t="s">
        <v>140</v>
      </c>
      <c r="G44" s="49">
        <v>55</v>
      </c>
      <c r="H44" s="49">
        <v>376</v>
      </c>
      <c r="I44" s="49">
        <v>319</v>
      </c>
      <c r="J44" s="49">
        <v>47</v>
      </c>
      <c r="K44" s="49">
        <v>272</v>
      </c>
      <c r="L44" s="49">
        <v>54</v>
      </c>
      <c r="M44" s="49">
        <v>1</v>
      </c>
      <c r="N44" s="49" t="s">
        <v>140</v>
      </c>
      <c r="O44" s="50">
        <v>1</v>
      </c>
    </row>
    <row r="45" spans="1:15" ht="15" customHeight="1">
      <c r="A45" s="58" t="s">
        <v>203</v>
      </c>
      <c r="B45" s="49">
        <v>474</v>
      </c>
      <c r="C45" s="49">
        <v>396</v>
      </c>
      <c r="D45" s="49">
        <v>379</v>
      </c>
      <c r="E45" s="49" t="s">
        <v>140</v>
      </c>
      <c r="F45" s="49" t="s">
        <v>140</v>
      </c>
      <c r="G45" s="49">
        <v>75</v>
      </c>
      <c r="H45" s="49">
        <v>474</v>
      </c>
      <c r="I45" s="49">
        <v>396</v>
      </c>
      <c r="J45" s="49">
        <v>46</v>
      </c>
      <c r="K45" s="49">
        <v>350</v>
      </c>
      <c r="L45" s="49">
        <v>75</v>
      </c>
      <c r="M45" s="49" t="s">
        <v>140</v>
      </c>
      <c r="N45" s="49" t="s">
        <v>140</v>
      </c>
      <c r="O45" s="50" t="s">
        <v>140</v>
      </c>
    </row>
    <row r="46" spans="1:15" ht="15" customHeight="1">
      <c r="A46" s="58" t="s">
        <v>204</v>
      </c>
      <c r="B46" s="49">
        <v>466</v>
      </c>
      <c r="C46" s="49">
        <v>398</v>
      </c>
      <c r="D46" s="49">
        <v>498</v>
      </c>
      <c r="E46" s="49" t="s">
        <v>140</v>
      </c>
      <c r="F46" s="49" t="s">
        <v>140</v>
      </c>
      <c r="G46" s="49">
        <v>66</v>
      </c>
      <c r="H46" s="49">
        <v>466</v>
      </c>
      <c r="I46" s="49">
        <v>398</v>
      </c>
      <c r="J46" s="49">
        <v>49</v>
      </c>
      <c r="K46" s="49">
        <v>349</v>
      </c>
      <c r="L46" s="49">
        <v>66</v>
      </c>
      <c r="M46" s="49" t="s">
        <v>140</v>
      </c>
      <c r="N46" s="49" t="s">
        <v>140</v>
      </c>
      <c r="O46" s="50" t="s">
        <v>140</v>
      </c>
    </row>
    <row r="47" spans="1:15" ht="15" customHeight="1">
      <c r="A47" s="58" t="s">
        <v>205</v>
      </c>
      <c r="B47" s="49">
        <v>563</v>
      </c>
      <c r="C47" s="49">
        <v>488</v>
      </c>
      <c r="D47" s="49">
        <v>486</v>
      </c>
      <c r="E47" s="49" t="s">
        <v>140</v>
      </c>
      <c r="F47" s="49" t="s">
        <v>140</v>
      </c>
      <c r="G47" s="49">
        <v>70</v>
      </c>
      <c r="H47" s="49">
        <v>563</v>
      </c>
      <c r="I47" s="49">
        <v>488</v>
      </c>
      <c r="J47" s="49">
        <v>102</v>
      </c>
      <c r="K47" s="49">
        <v>386</v>
      </c>
      <c r="L47" s="49">
        <v>70</v>
      </c>
      <c r="M47" s="49" t="s">
        <v>140</v>
      </c>
      <c r="N47" s="49" t="s">
        <v>140</v>
      </c>
      <c r="O47" s="50" t="s">
        <v>140</v>
      </c>
    </row>
    <row r="48" spans="1:15" ht="15" customHeight="1">
      <c r="A48" s="58" t="s">
        <v>206</v>
      </c>
      <c r="B48" s="49">
        <v>493</v>
      </c>
      <c r="C48" s="49">
        <v>439</v>
      </c>
      <c r="D48" s="49">
        <v>482</v>
      </c>
      <c r="E48" s="49" t="s">
        <v>140</v>
      </c>
      <c r="F48" s="49" t="s">
        <v>140</v>
      </c>
      <c r="G48" s="49">
        <v>48</v>
      </c>
      <c r="H48" s="49">
        <v>493</v>
      </c>
      <c r="I48" s="49">
        <v>439</v>
      </c>
      <c r="J48" s="49">
        <v>85</v>
      </c>
      <c r="K48" s="49">
        <v>354</v>
      </c>
      <c r="L48" s="49">
        <v>48</v>
      </c>
      <c r="M48" s="49" t="s">
        <v>140</v>
      </c>
      <c r="N48" s="49" t="s">
        <v>140</v>
      </c>
      <c r="O48" s="50" t="s">
        <v>140</v>
      </c>
    </row>
    <row r="49" spans="1:15" ht="15" customHeight="1">
      <c r="A49" s="58" t="s">
        <v>207</v>
      </c>
      <c r="B49" s="49">
        <v>449</v>
      </c>
      <c r="C49" s="49">
        <v>385</v>
      </c>
      <c r="D49" s="49">
        <v>443</v>
      </c>
      <c r="E49" s="49" t="s">
        <v>140</v>
      </c>
      <c r="F49" s="49" t="s">
        <v>140</v>
      </c>
      <c r="G49" s="49">
        <v>56</v>
      </c>
      <c r="H49" s="49">
        <v>449</v>
      </c>
      <c r="I49" s="49">
        <v>385</v>
      </c>
      <c r="J49" s="49">
        <v>102</v>
      </c>
      <c r="K49" s="49">
        <v>283</v>
      </c>
      <c r="L49" s="49">
        <v>56</v>
      </c>
      <c r="M49" s="49" t="s">
        <v>140</v>
      </c>
      <c r="N49" s="49" t="s">
        <v>140</v>
      </c>
      <c r="O49" s="50" t="s">
        <v>140</v>
      </c>
    </row>
    <row r="50" spans="1:15" ht="15" customHeight="1">
      <c r="A50" s="58" t="s">
        <v>208</v>
      </c>
      <c r="B50" s="49">
        <v>378</v>
      </c>
      <c r="C50" s="49">
        <v>332</v>
      </c>
      <c r="D50" s="49">
        <v>203</v>
      </c>
      <c r="E50" s="49" t="s">
        <v>140</v>
      </c>
      <c r="F50" s="49" t="s">
        <v>140</v>
      </c>
      <c r="G50" s="49">
        <v>37</v>
      </c>
      <c r="H50" s="49">
        <v>378</v>
      </c>
      <c r="I50" s="49">
        <v>332</v>
      </c>
      <c r="J50" s="49">
        <v>113</v>
      </c>
      <c r="K50" s="49">
        <v>219</v>
      </c>
      <c r="L50" s="49">
        <v>37</v>
      </c>
      <c r="M50" s="49" t="s">
        <v>140</v>
      </c>
      <c r="N50" s="49" t="s">
        <v>140</v>
      </c>
      <c r="O50" s="50" t="s">
        <v>140</v>
      </c>
    </row>
    <row r="51" spans="1:15" ht="15" customHeight="1">
      <c r="A51" s="58" t="s">
        <v>209</v>
      </c>
      <c r="B51" s="49">
        <v>146</v>
      </c>
      <c r="C51" s="49">
        <v>128</v>
      </c>
      <c r="D51" s="49">
        <v>128</v>
      </c>
      <c r="E51" s="49" t="s">
        <v>140</v>
      </c>
      <c r="F51" s="49" t="s">
        <v>140</v>
      </c>
      <c r="G51" s="49">
        <v>12</v>
      </c>
      <c r="H51" s="49">
        <v>146</v>
      </c>
      <c r="I51" s="49">
        <v>128</v>
      </c>
      <c r="J51" s="49">
        <v>61</v>
      </c>
      <c r="K51" s="49">
        <v>67</v>
      </c>
      <c r="L51" s="49">
        <v>12</v>
      </c>
      <c r="M51" s="49" t="s">
        <v>140</v>
      </c>
      <c r="N51" s="49" t="s">
        <v>140</v>
      </c>
      <c r="O51" s="50" t="s">
        <v>140</v>
      </c>
    </row>
    <row r="52" spans="1:15" ht="15" customHeight="1">
      <c r="A52" s="58" t="s">
        <v>210</v>
      </c>
      <c r="B52" s="49">
        <v>81</v>
      </c>
      <c r="C52" s="49">
        <v>75</v>
      </c>
      <c r="D52" s="49">
        <v>76</v>
      </c>
      <c r="E52" s="49" t="s">
        <v>140</v>
      </c>
      <c r="F52" s="49" t="s">
        <v>140</v>
      </c>
      <c r="G52" s="49">
        <v>5</v>
      </c>
      <c r="H52" s="49">
        <v>81</v>
      </c>
      <c r="I52" s="49">
        <v>75</v>
      </c>
      <c r="J52" s="49">
        <v>54</v>
      </c>
      <c r="K52" s="49">
        <v>21</v>
      </c>
      <c r="L52" s="49">
        <v>5</v>
      </c>
      <c r="M52" s="49" t="s">
        <v>140</v>
      </c>
      <c r="N52" s="49" t="s">
        <v>140</v>
      </c>
      <c r="O52" s="50" t="s">
        <v>140</v>
      </c>
    </row>
    <row r="53" spans="1:15" ht="15" customHeight="1">
      <c r="A53" s="58" t="s">
        <v>211</v>
      </c>
      <c r="B53" s="49">
        <v>44</v>
      </c>
      <c r="C53" s="49">
        <v>39</v>
      </c>
      <c r="D53" s="49">
        <v>29</v>
      </c>
      <c r="E53" s="49" t="s">
        <v>140</v>
      </c>
      <c r="F53" s="49" t="s">
        <v>140</v>
      </c>
      <c r="G53" s="49">
        <v>3</v>
      </c>
      <c r="H53" s="49">
        <v>44</v>
      </c>
      <c r="I53" s="49">
        <v>39</v>
      </c>
      <c r="J53" s="49">
        <v>27</v>
      </c>
      <c r="K53" s="49">
        <v>12</v>
      </c>
      <c r="L53" s="49">
        <v>3</v>
      </c>
      <c r="M53" s="49" t="s">
        <v>140</v>
      </c>
      <c r="N53" s="49" t="s">
        <v>140</v>
      </c>
      <c r="O53" s="50" t="s">
        <v>140</v>
      </c>
    </row>
    <row r="54" spans="1:15" ht="15" customHeight="1" thickBot="1">
      <c r="A54" s="60" t="s">
        <v>212</v>
      </c>
      <c r="B54" s="37">
        <v>12</v>
      </c>
      <c r="C54" s="37">
        <v>10</v>
      </c>
      <c r="D54" s="37">
        <v>16</v>
      </c>
      <c r="E54" s="37" t="s">
        <v>140</v>
      </c>
      <c r="F54" s="37" t="s">
        <v>140</v>
      </c>
      <c r="G54" s="37">
        <v>2</v>
      </c>
      <c r="H54" s="37">
        <v>12</v>
      </c>
      <c r="I54" s="37">
        <v>10</v>
      </c>
      <c r="J54" s="37">
        <v>8</v>
      </c>
      <c r="K54" s="37">
        <v>2</v>
      </c>
      <c r="L54" s="37">
        <v>2</v>
      </c>
      <c r="M54" s="37" t="s">
        <v>140</v>
      </c>
      <c r="N54" s="37" t="s">
        <v>140</v>
      </c>
      <c r="O54" s="38" t="s">
        <v>140</v>
      </c>
    </row>
    <row r="55" spans="1:15" ht="14.25" customHeight="1">
      <c r="A55" s="658" t="s">
        <v>914</v>
      </c>
      <c r="B55" s="658"/>
      <c r="C55" s="658"/>
      <c r="D55" s="658"/>
      <c r="G55" s="230" t="s">
        <v>1025</v>
      </c>
    </row>
  </sheetData>
  <mergeCells count="17">
    <mergeCell ref="L4:L5"/>
    <mergeCell ref="M4:M5"/>
    <mergeCell ref="N4:N5"/>
    <mergeCell ref="O4:O5"/>
    <mergeCell ref="M3:O3"/>
    <mergeCell ref="H3:L3"/>
    <mergeCell ref="A55:D55"/>
    <mergeCell ref="A1:F1"/>
    <mergeCell ref="J1:K1"/>
    <mergeCell ref="H4:H5"/>
    <mergeCell ref="A2:F2"/>
    <mergeCell ref="J2:K2"/>
    <mergeCell ref="B4:B5"/>
    <mergeCell ref="I4:K4"/>
    <mergeCell ref="B3:G3"/>
    <mergeCell ref="C4:F4"/>
    <mergeCell ref="G4:G5"/>
  </mergeCells>
  <phoneticPr fontId="4"/>
  <pageMargins left="0.78740157480314965" right="0.78740157480314965" top="0.78740157480314965" bottom="0.59055118110236227" header="0.51181102362204722" footer="0.31496062992125984"/>
  <pageSetup paperSize="9" firstPageNumber="45" orientation="portrait" useFirstPageNumber="1" r:id="rId1"/>
  <headerFooter alignWithMargins="0">
    <oddFooter>&amp;C&amp;"ＭＳ 明朝,標準"- &amp;P -</oddFooter>
  </headerFooter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view="pageBreakPreview" zoomScale="120" zoomScaleNormal="100" zoomScaleSheetLayoutView="120" workbookViewId="0">
      <selection activeCell="K15" sqref="K15"/>
    </sheetView>
  </sheetViews>
  <sheetFormatPr defaultRowHeight="13.5"/>
  <cols>
    <col min="1" max="2" width="2.875" style="348" customWidth="1"/>
    <col min="3" max="3" width="12.75" style="348" customWidth="1"/>
    <col min="4" max="5" width="8.75" style="348" customWidth="1"/>
    <col min="6" max="7" width="8.375" style="348" customWidth="1"/>
    <col min="8" max="9" width="8.75" style="348" customWidth="1"/>
    <col min="10" max="11" width="8.375" style="348" customWidth="1"/>
    <col min="12" max="12" width="8.75" style="348" customWidth="1"/>
    <col min="13" max="14" width="8.375" style="348" customWidth="1"/>
    <col min="15" max="16384" width="9" style="348"/>
  </cols>
  <sheetData>
    <row r="1" spans="1:19" ht="22.5" customHeight="1">
      <c r="A1" s="464" t="s">
        <v>518</v>
      </c>
      <c r="B1" s="464"/>
      <c r="C1" s="464"/>
      <c r="D1" s="464"/>
      <c r="E1" s="464"/>
      <c r="F1" s="464"/>
      <c r="G1" s="298"/>
    </row>
    <row r="2" spans="1:19" ht="33.75" customHeight="1" thickBot="1"/>
    <row r="3" spans="1:19" ht="14.25" customHeight="1">
      <c r="A3" s="435" t="s">
        <v>278</v>
      </c>
      <c r="B3" s="414"/>
      <c r="C3" s="414"/>
      <c r="D3" s="414" t="s">
        <v>687</v>
      </c>
      <c r="E3" s="414"/>
      <c r="F3" s="414"/>
      <c r="G3" s="414"/>
      <c r="H3" s="414" t="s">
        <v>688</v>
      </c>
      <c r="I3" s="414"/>
      <c r="J3" s="414"/>
      <c r="K3" s="414"/>
      <c r="L3" s="414" t="s">
        <v>1018</v>
      </c>
      <c r="M3" s="414"/>
      <c r="N3" s="414"/>
      <c r="O3" s="414"/>
      <c r="P3" s="414" t="s">
        <v>1019</v>
      </c>
      <c r="Q3" s="414"/>
      <c r="R3" s="414"/>
      <c r="S3" s="485"/>
    </row>
    <row r="4" spans="1:19" ht="13.5" customHeight="1">
      <c r="A4" s="436"/>
      <c r="B4" s="437"/>
      <c r="C4" s="437"/>
      <c r="D4" s="40"/>
      <c r="E4" s="40"/>
      <c r="F4" s="40" t="s">
        <v>213</v>
      </c>
      <c r="G4" s="40" t="s">
        <v>214</v>
      </c>
      <c r="H4" s="40"/>
      <c r="I4" s="40"/>
      <c r="J4" s="40" t="s">
        <v>213</v>
      </c>
      <c r="K4" s="40" t="s">
        <v>214</v>
      </c>
      <c r="L4" s="40"/>
      <c r="M4" s="40"/>
      <c r="N4" s="40" t="s">
        <v>213</v>
      </c>
      <c r="O4" s="40" t="s">
        <v>214</v>
      </c>
      <c r="P4" s="40"/>
      <c r="Q4" s="40"/>
      <c r="R4" s="40" t="s">
        <v>213</v>
      </c>
      <c r="S4" s="61" t="s">
        <v>214</v>
      </c>
    </row>
    <row r="5" spans="1:19" ht="13.5" customHeight="1">
      <c r="A5" s="436"/>
      <c r="B5" s="437"/>
      <c r="C5" s="437"/>
      <c r="D5" s="23" t="s">
        <v>6</v>
      </c>
      <c r="E5" s="23" t="s">
        <v>39</v>
      </c>
      <c r="F5" s="23" t="s">
        <v>215</v>
      </c>
      <c r="G5" s="23" t="s">
        <v>215</v>
      </c>
      <c r="H5" s="23" t="s">
        <v>6</v>
      </c>
      <c r="I5" s="23" t="s">
        <v>39</v>
      </c>
      <c r="J5" s="23" t="s">
        <v>215</v>
      </c>
      <c r="K5" s="23" t="s">
        <v>215</v>
      </c>
      <c r="L5" s="23" t="s">
        <v>6</v>
      </c>
      <c r="M5" s="23" t="s">
        <v>39</v>
      </c>
      <c r="N5" s="23" t="s">
        <v>215</v>
      </c>
      <c r="O5" s="23" t="s">
        <v>215</v>
      </c>
      <c r="P5" s="23" t="s">
        <v>6</v>
      </c>
      <c r="Q5" s="23" t="s">
        <v>39</v>
      </c>
      <c r="R5" s="23" t="s">
        <v>215</v>
      </c>
      <c r="S5" s="63" t="s">
        <v>215</v>
      </c>
    </row>
    <row r="6" spans="1:19" ht="13.5" customHeight="1">
      <c r="A6" s="436"/>
      <c r="B6" s="437"/>
      <c r="C6" s="437"/>
      <c r="D6" s="39"/>
      <c r="E6" s="39"/>
      <c r="F6" s="39" t="s">
        <v>216</v>
      </c>
      <c r="G6" s="39" t="s">
        <v>217</v>
      </c>
      <c r="H6" s="39"/>
      <c r="I6" s="39"/>
      <c r="J6" s="39" t="s">
        <v>216</v>
      </c>
      <c r="K6" s="39" t="s">
        <v>217</v>
      </c>
      <c r="L6" s="39"/>
      <c r="M6" s="39"/>
      <c r="N6" s="39" t="s">
        <v>216</v>
      </c>
      <c r="O6" s="39" t="s">
        <v>217</v>
      </c>
      <c r="P6" s="39"/>
      <c r="Q6" s="39"/>
      <c r="R6" s="39" t="s">
        <v>216</v>
      </c>
      <c r="S6" s="62" t="s">
        <v>217</v>
      </c>
    </row>
    <row r="7" spans="1:19" ht="7.5" customHeight="1">
      <c r="A7" s="606"/>
      <c r="B7" s="607"/>
      <c r="C7" s="607"/>
      <c r="D7" s="303" t="s">
        <v>1037</v>
      </c>
      <c r="E7" s="303" t="s">
        <v>1030</v>
      </c>
      <c r="F7" s="303" t="s">
        <v>623</v>
      </c>
      <c r="G7" s="303" t="s">
        <v>1040</v>
      </c>
      <c r="H7" s="303" t="s">
        <v>1037</v>
      </c>
      <c r="I7" s="303" t="s">
        <v>1030</v>
      </c>
      <c r="J7" s="303" t="s">
        <v>623</v>
      </c>
      <c r="K7" s="303" t="s">
        <v>1040</v>
      </c>
      <c r="L7" s="303" t="s">
        <v>1037</v>
      </c>
      <c r="M7" s="303" t="s">
        <v>1030</v>
      </c>
      <c r="N7" s="303" t="s">
        <v>623</v>
      </c>
      <c r="O7" s="303" t="s">
        <v>1040</v>
      </c>
      <c r="P7" s="303" t="s">
        <v>1037</v>
      </c>
      <c r="Q7" s="303" t="s">
        <v>1030</v>
      </c>
      <c r="R7" s="303" t="s">
        <v>623</v>
      </c>
      <c r="S7" s="306" t="s">
        <v>1040</v>
      </c>
    </row>
    <row r="8" spans="1:19" ht="38.25" customHeight="1">
      <c r="A8" s="667" t="s">
        <v>496</v>
      </c>
      <c r="B8" s="668"/>
      <c r="C8" s="668"/>
      <c r="D8" s="305">
        <v>7606</v>
      </c>
      <c r="E8" s="305">
        <v>25067</v>
      </c>
      <c r="F8" s="111">
        <v>3.3</v>
      </c>
      <c r="G8" s="111">
        <v>9.1</v>
      </c>
      <c r="H8" s="305">
        <v>7805</v>
      </c>
      <c r="I8" s="305">
        <v>25329</v>
      </c>
      <c r="J8" s="111">
        <v>3.3</v>
      </c>
      <c r="K8" s="111">
        <v>9.9</v>
      </c>
      <c r="L8" s="305">
        <v>8026</v>
      </c>
      <c r="M8" s="305">
        <v>24660</v>
      </c>
      <c r="N8" s="111">
        <v>3.1</v>
      </c>
      <c r="O8" s="111">
        <v>17.100000000000001</v>
      </c>
      <c r="P8" s="305">
        <v>8466</v>
      </c>
      <c r="Q8" s="305">
        <v>24032</v>
      </c>
      <c r="R8" s="111">
        <v>2.8</v>
      </c>
      <c r="S8" s="93" t="s">
        <v>127</v>
      </c>
    </row>
    <row r="9" spans="1:19" ht="38.25" customHeight="1">
      <c r="A9" s="334"/>
      <c r="B9" s="666" t="s">
        <v>218</v>
      </c>
      <c r="C9" s="558"/>
      <c r="D9" s="307">
        <v>7598</v>
      </c>
      <c r="E9" s="307">
        <v>25043</v>
      </c>
      <c r="F9" s="80">
        <v>3.3</v>
      </c>
      <c r="G9" s="80">
        <v>9.1</v>
      </c>
      <c r="H9" s="307">
        <v>7790</v>
      </c>
      <c r="I9" s="307">
        <v>25288</v>
      </c>
      <c r="J9" s="80">
        <v>3.3</v>
      </c>
      <c r="K9" s="80">
        <v>9.9</v>
      </c>
      <c r="L9" s="307">
        <v>8013</v>
      </c>
      <c r="M9" s="307">
        <v>24626</v>
      </c>
      <c r="N9" s="80">
        <v>3.1</v>
      </c>
      <c r="O9" s="80">
        <v>17.2</v>
      </c>
      <c r="P9" s="307">
        <v>8297</v>
      </c>
      <c r="Q9" s="307">
        <v>23841</v>
      </c>
      <c r="R9" s="80">
        <v>2.9</v>
      </c>
      <c r="S9" s="81">
        <v>19.100000000000001</v>
      </c>
    </row>
    <row r="10" spans="1:19" ht="38.25" customHeight="1">
      <c r="A10" s="334"/>
      <c r="B10" s="64"/>
      <c r="C10" s="309" t="s">
        <v>219</v>
      </c>
      <c r="D10" s="307">
        <v>4226</v>
      </c>
      <c r="E10" s="307">
        <v>15180</v>
      </c>
      <c r="F10" s="80">
        <v>3.6</v>
      </c>
      <c r="G10" s="80">
        <v>10.4</v>
      </c>
      <c r="H10" s="307">
        <v>4566</v>
      </c>
      <c r="I10" s="307">
        <v>16068</v>
      </c>
      <c r="J10" s="80">
        <v>3.5</v>
      </c>
      <c r="K10" s="80">
        <v>11.2</v>
      </c>
      <c r="L10" s="307">
        <v>4929</v>
      </c>
      <c r="M10" s="307">
        <v>16466</v>
      </c>
      <c r="N10" s="80">
        <v>3.3</v>
      </c>
      <c r="O10" s="80">
        <v>19.3</v>
      </c>
      <c r="P10" s="307">
        <v>5318</v>
      </c>
      <c r="Q10" s="307">
        <v>16607</v>
      </c>
      <c r="R10" s="80">
        <v>3.1</v>
      </c>
      <c r="S10" s="81">
        <v>21.3</v>
      </c>
    </row>
    <row r="11" spans="1:19" ht="38.25" customHeight="1">
      <c r="A11" s="334"/>
      <c r="B11" s="64"/>
      <c r="C11" s="309" t="s">
        <v>220</v>
      </c>
      <c r="D11" s="307">
        <v>2317</v>
      </c>
      <c r="E11" s="307">
        <v>6492</v>
      </c>
      <c r="F11" s="80">
        <v>2.8</v>
      </c>
      <c r="G11" s="80">
        <v>6.9</v>
      </c>
      <c r="H11" s="307">
        <v>2294</v>
      </c>
      <c r="I11" s="307">
        <v>6300</v>
      </c>
      <c r="J11" s="80">
        <v>2.8</v>
      </c>
      <c r="K11" s="80">
        <v>7.5</v>
      </c>
      <c r="L11" s="307">
        <v>2278</v>
      </c>
      <c r="M11" s="307">
        <v>5743</v>
      </c>
      <c r="N11" s="80">
        <v>2.5</v>
      </c>
      <c r="O11" s="80">
        <v>12.9</v>
      </c>
      <c r="P11" s="307">
        <v>2202</v>
      </c>
      <c r="Q11" s="307">
        <v>5156</v>
      </c>
      <c r="R11" s="80">
        <v>2.2999999999999998</v>
      </c>
      <c r="S11" s="81">
        <v>14.1</v>
      </c>
    </row>
    <row r="12" spans="1:19" ht="38.25" customHeight="1">
      <c r="A12" s="334"/>
      <c r="B12" s="64"/>
      <c r="C12" s="309" t="s">
        <v>221</v>
      </c>
      <c r="D12" s="307">
        <v>1015</v>
      </c>
      <c r="E12" s="307">
        <v>3259</v>
      </c>
      <c r="F12" s="80">
        <v>3.2</v>
      </c>
      <c r="G12" s="80">
        <v>7.5</v>
      </c>
      <c r="H12" s="307">
        <v>895</v>
      </c>
      <c r="I12" s="307">
        <v>2811</v>
      </c>
      <c r="J12" s="80">
        <v>3.1</v>
      </c>
      <c r="K12" s="80">
        <v>8.1</v>
      </c>
      <c r="L12" s="307">
        <v>758</v>
      </c>
      <c r="M12" s="307">
        <v>2260</v>
      </c>
      <c r="N12" s="80">
        <v>3</v>
      </c>
      <c r="O12" s="80">
        <v>12.9</v>
      </c>
      <c r="P12" s="307">
        <v>693</v>
      </c>
      <c r="Q12" s="307">
        <v>1855</v>
      </c>
      <c r="R12" s="80">
        <v>2.7</v>
      </c>
      <c r="S12" s="81">
        <v>14.5</v>
      </c>
    </row>
    <row r="13" spans="1:19" ht="38.25" customHeight="1">
      <c r="A13" s="334"/>
      <c r="B13" s="335"/>
      <c r="C13" s="309" t="s">
        <v>222</v>
      </c>
      <c r="D13" s="307">
        <v>40</v>
      </c>
      <c r="E13" s="307">
        <v>112</v>
      </c>
      <c r="F13" s="80">
        <v>2.8</v>
      </c>
      <c r="G13" s="80">
        <v>7.2</v>
      </c>
      <c r="H13" s="307">
        <v>35</v>
      </c>
      <c r="I13" s="307">
        <v>109</v>
      </c>
      <c r="J13" s="80">
        <v>3.1</v>
      </c>
      <c r="K13" s="80">
        <v>5.7</v>
      </c>
      <c r="L13" s="307">
        <v>48</v>
      </c>
      <c r="M13" s="307">
        <v>157</v>
      </c>
      <c r="N13" s="80">
        <v>3.3</v>
      </c>
      <c r="O13" s="80">
        <v>9.6</v>
      </c>
      <c r="P13" s="307">
        <v>84</v>
      </c>
      <c r="Q13" s="307">
        <v>223</v>
      </c>
      <c r="R13" s="80">
        <v>2.7</v>
      </c>
      <c r="S13" s="81">
        <v>12.9</v>
      </c>
    </row>
    <row r="14" spans="1:19" ht="38.25" customHeight="1" thickBot="1">
      <c r="A14" s="52"/>
      <c r="B14" s="561" t="s">
        <v>223</v>
      </c>
      <c r="C14" s="561"/>
      <c r="D14" s="308">
        <v>8</v>
      </c>
      <c r="E14" s="308">
        <v>24</v>
      </c>
      <c r="F14" s="82">
        <v>3</v>
      </c>
      <c r="G14" s="82" t="s">
        <v>127</v>
      </c>
      <c r="H14" s="308">
        <v>15</v>
      </c>
      <c r="I14" s="308">
        <v>41</v>
      </c>
      <c r="J14" s="82">
        <v>2.7</v>
      </c>
      <c r="K14" s="82">
        <v>0.9</v>
      </c>
      <c r="L14" s="308">
        <v>13</v>
      </c>
      <c r="M14" s="308">
        <v>34</v>
      </c>
      <c r="N14" s="82">
        <v>2.6</v>
      </c>
      <c r="O14" s="82" t="s">
        <v>127</v>
      </c>
      <c r="P14" s="308">
        <v>169</v>
      </c>
      <c r="Q14" s="308">
        <v>191</v>
      </c>
      <c r="R14" s="82">
        <v>1.1000000000000001</v>
      </c>
      <c r="S14" s="83" t="s">
        <v>127</v>
      </c>
    </row>
    <row r="15" spans="1:19" ht="22.5" customHeight="1">
      <c r="K15" s="230" t="s">
        <v>1025</v>
      </c>
      <c r="N15" s="381"/>
      <c r="O15" s="1"/>
    </row>
    <row r="16" spans="1:19" ht="63" customHeight="1" thickBot="1">
      <c r="N16" s="381"/>
      <c r="O16" s="1"/>
    </row>
    <row r="17" spans="1:17" ht="14.25" customHeight="1">
      <c r="A17" s="435" t="s">
        <v>278</v>
      </c>
      <c r="B17" s="414"/>
      <c r="C17" s="414"/>
      <c r="D17" s="414" t="s">
        <v>689</v>
      </c>
      <c r="E17" s="414"/>
      <c r="F17" s="414"/>
      <c r="G17" s="414"/>
      <c r="H17" s="414" t="s">
        <v>690</v>
      </c>
      <c r="I17" s="414"/>
      <c r="J17" s="414"/>
      <c r="K17" s="414"/>
      <c r="L17" s="429" t="s">
        <v>1020</v>
      </c>
      <c r="M17" s="430"/>
      <c r="N17" s="430"/>
      <c r="O17" s="429" t="s">
        <v>1021</v>
      </c>
      <c r="P17" s="430"/>
      <c r="Q17" s="431"/>
    </row>
    <row r="18" spans="1:17" ht="13.5" customHeight="1">
      <c r="A18" s="436"/>
      <c r="B18" s="437"/>
      <c r="C18" s="437"/>
      <c r="D18" s="40"/>
      <c r="E18" s="40"/>
      <c r="F18" s="40" t="s">
        <v>213</v>
      </c>
      <c r="G18" s="40" t="s">
        <v>214</v>
      </c>
      <c r="H18" s="40"/>
      <c r="I18" s="40"/>
      <c r="J18" s="40" t="s">
        <v>213</v>
      </c>
      <c r="K18" s="40" t="s">
        <v>214</v>
      </c>
      <c r="L18" s="40"/>
      <c r="M18" s="40"/>
      <c r="N18" s="265" t="s">
        <v>213</v>
      </c>
      <c r="O18" s="40"/>
      <c r="P18" s="40"/>
      <c r="Q18" s="61" t="s">
        <v>213</v>
      </c>
    </row>
    <row r="19" spans="1:17" ht="13.5" customHeight="1">
      <c r="A19" s="436"/>
      <c r="B19" s="437"/>
      <c r="C19" s="437"/>
      <c r="D19" s="23" t="s">
        <v>6</v>
      </c>
      <c r="E19" s="23" t="s">
        <v>39</v>
      </c>
      <c r="F19" s="23" t="s">
        <v>215</v>
      </c>
      <c r="G19" s="23" t="s">
        <v>215</v>
      </c>
      <c r="H19" s="23" t="s">
        <v>6</v>
      </c>
      <c r="I19" s="23" t="s">
        <v>39</v>
      </c>
      <c r="J19" s="23" t="s">
        <v>215</v>
      </c>
      <c r="K19" s="23" t="s">
        <v>215</v>
      </c>
      <c r="L19" s="23" t="s">
        <v>6</v>
      </c>
      <c r="M19" s="23" t="s">
        <v>39</v>
      </c>
      <c r="N19" s="266" t="s">
        <v>215</v>
      </c>
      <c r="O19" s="23" t="s">
        <v>6</v>
      </c>
      <c r="P19" s="23" t="s">
        <v>39</v>
      </c>
      <c r="Q19" s="63" t="s">
        <v>215</v>
      </c>
    </row>
    <row r="20" spans="1:17" ht="13.5" customHeight="1">
      <c r="A20" s="436"/>
      <c r="B20" s="437"/>
      <c r="C20" s="437"/>
      <c r="D20" s="39"/>
      <c r="E20" s="39"/>
      <c r="F20" s="39" t="s">
        <v>216</v>
      </c>
      <c r="G20" s="39" t="s">
        <v>217</v>
      </c>
      <c r="H20" s="39"/>
      <c r="I20" s="39"/>
      <c r="J20" s="39" t="s">
        <v>216</v>
      </c>
      <c r="K20" s="39" t="s">
        <v>217</v>
      </c>
      <c r="L20" s="39"/>
      <c r="M20" s="39"/>
      <c r="N20" s="267" t="s">
        <v>216</v>
      </c>
      <c r="O20" s="39"/>
      <c r="P20" s="39"/>
      <c r="Q20" s="62" t="s">
        <v>216</v>
      </c>
    </row>
    <row r="21" spans="1:17" ht="7.5" customHeight="1">
      <c r="A21" s="606"/>
      <c r="B21" s="607"/>
      <c r="C21" s="607"/>
      <c r="D21" s="303" t="s">
        <v>1037</v>
      </c>
      <c r="E21" s="303" t="s">
        <v>1030</v>
      </c>
      <c r="F21" s="303" t="s">
        <v>623</v>
      </c>
      <c r="G21" s="303" t="s">
        <v>1040</v>
      </c>
      <c r="H21" s="303" t="s">
        <v>1037</v>
      </c>
      <c r="I21" s="303" t="s">
        <v>1030</v>
      </c>
      <c r="J21" s="303" t="s">
        <v>623</v>
      </c>
      <c r="K21" s="303" t="s">
        <v>1040</v>
      </c>
      <c r="L21" s="303" t="s">
        <v>1037</v>
      </c>
      <c r="M21" s="303" t="s">
        <v>1030</v>
      </c>
      <c r="N21" s="297" t="s">
        <v>623</v>
      </c>
      <c r="O21" s="303" t="s">
        <v>1037</v>
      </c>
      <c r="P21" s="303" t="s">
        <v>1030</v>
      </c>
      <c r="Q21" s="306" t="s">
        <v>623</v>
      </c>
    </row>
    <row r="22" spans="1:17" ht="38.25" customHeight="1">
      <c r="A22" s="667" t="s">
        <v>519</v>
      </c>
      <c r="B22" s="668"/>
      <c r="C22" s="668"/>
      <c r="D22" s="305">
        <v>8727</v>
      </c>
      <c r="E22" s="305">
        <v>23184</v>
      </c>
      <c r="F22" s="111">
        <v>2.7</v>
      </c>
      <c r="G22" s="111" t="s">
        <v>127</v>
      </c>
      <c r="H22" s="305">
        <v>8855</v>
      </c>
      <c r="I22" s="305">
        <v>22111</v>
      </c>
      <c r="J22" s="111">
        <v>2.5</v>
      </c>
      <c r="K22" s="111" t="s">
        <v>127</v>
      </c>
      <c r="L22" s="305">
        <v>8700</v>
      </c>
      <c r="M22" s="305">
        <v>20889</v>
      </c>
      <c r="N22" s="268">
        <v>2.4</v>
      </c>
      <c r="O22" s="305">
        <v>8601</v>
      </c>
      <c r="P22" s="305">
        <v>19645</v>
      </c>
      <c r="Q22" s="93">
        <v>2.2999999999999998</v>
      </c>
    </row>
    <row r="23" spans="1:17" ht="38.25" customHeight="1">
      <c r="A23" s="334"/>
      <c r="B23" s="666" t="s">
        <v>218</v>
      </c>
      <c r="C23" s="558"/>
      <c r="D23" s="307">
        <v>8609</v>
      </c>
      <c r="E23" s="307">
        <v>23055</v>
      </c>
      <c r="F23" s="80">
        <v>2.7</v>
      </c>
      <c r="G23" s="80">
        <v>22</v>
      </c>
      <c r="H23" s="307">
        <v>8768</v>
      </c>
      <c r="I23" s="307">
        <v>22004</v>
      </c>
      <c r="J23" s="80">
        <v>2.5</v>
      </c>
      <c r="K23" s="80">
        <v>23.5</v>
      </c>
      <c r="L23" s="307">
        <v>8597</v>
      </c>
      <c r="M23" s="307">
        <v>20749</v>
      </c>
      <c r="N23" s="269">
        <v>2.4</v>
      </c>
      <c r="O23" s="307">
        <v>8551</v>
      </c>
      <c r="P23" s="307">
        <v>19538</v>
      </c>
      <c r="Q23" s="81">
        <v>2.2999999999999998</v>
      </c>
    </row>
    <row r="24" spans="1:17" ht="38.25" customHeight="1">
      <c r="A24" s="334"/>
      <c r="B24" s="64"/>
      <c r="C24" s="309" t="s">
        <v>219</v>
      </c>
      <c r="D24" s="307">
        <v>5575</v>
      </c>
      <c r="E24" s="307">
        <v>16243</v>
      </c>
      <c r="F24" s="80">
        <v>2.9</v>
      </c>
      <c r="G24" s="80">
        <v>24.4</v>
      </c>
      <c r="H24" s="307">
        <v>5673</v>
      </c>
      <c r="I24" s="307">
        <v>15348</v>
      </c>
      <c r="J24" s="80">
        <v>2.7</v>
      </c>
      <c r="K24" s="80">
        <v>26.4</v>
      </c>
      <c r="L24" s="307">
        <v>5639</v>
      </c>
      <c r="M24" s="307">
        <v>14486</v>
      </c>
      <c r="N24" s="269">
        <v>2.6</v>
      </c>
      <c r="O24" s="307">
        <v>5691</v>
      </c>
      <c r="P24" s="307">
        <v>13864</v>
      </c>
      <c r="Q24" s="81">
        <v>2.4</v>
      </c>
    </row>
    <row r="25" spans="1:17" ht="38.25" customHeight="1">
      <c r="A25" s="334"/>
      <c r="B25" s="64"/>
      <c r="C25" s="309" t="s">
        <v>220</v>
      </c>
      <c r="D25" s="307">
        <v>2335</v>
      </c>
      <c r="E25" s="307">
        <v>5113</v>
      </c>
      <c r="F25" s="80">
        <v>2.2000000000000002</v>
      </c>
      <c r="G25" s="80">
        <v>16.100000000000001</v>
      </c>
      <c r="H25" s="307">
        <v>2444</v>
      </c>
      <c r="I25" s="307">
        <v>5132</v>
      </c>
      <c r="J25" s="80">
        <v>2.1</v>
      </c>
      <c r="K25" s="80">
        <v>16.899999999999999</v>
      </c>
      <c r="L25" s="307">
        <v>2427</v>
      </c>
      <c r="M25" s="307">
        <v>5028</v>
      </c>
      <c r="N25" s="269">
        <v>2.1</v>
      </c>
      <c r="O25" s="307">
        <v>2399</v>
      </c>
      <c r="P25" s="307">
        <v>4678</v>
      </c>
      <c r="Q25" s="81">
        <v>1.9</v>
      </c>
    </row>
    <row r="26" spans="1:17" ht="38.25" customHeight="1">
      <c r="A26" s="334"/>
      <c r="B26" s="64"/>
      <c r="C26" s="309" t="s">
        <v>221</v>
      </c>
      <c r="D26" s="307">
        <v>585</v>
      </c>
      <c r="E26" s="307">
        <v>1456</v>
      </c>
      <c r="F26" s="80">
        <v>2.5</v>
      </c>
      <c r="G26" s="80">
        <v>16.8</v>
      </c>
      <c r="H26" s="307">
        <v>526</v>
      </c>
      <c r="I26" s="307">
        <v>1252</v>
      </c>
      <c r="J26" s="80">
        <v>2.4</v>
      </c>
      <c r="K26" s="80">
        <v>18</v>
      </c>
      <c r="L26" s="307">
        <v>421</v>
      </c>
      <c r="M26" s="307">
        <v>978</v>
      </c>
      <c r="N26" s="269">
        <v>2.2999999999999998</v>
      </c>
      <c r="O26" s="307">
        <v>371</v>
      </c>
      <c r="P26" s="307">
        <v>816</v>
      </c>
      <c r="Q26" s="81">
        <v>2.2000000000000002</v>
      </c>
    </row>
    <row r="27" spans="1:17" ht="38.25" customHeight="1">
      <c r="A27" s="334"/>
      <c r="B27" s="335"/>
      <c r="C27" s="309" t="s">
        <v>222</v>
      </c>
      <c r="D27" s="307">
        <v>114</v>
      </c>
      <c r="E27" s="307">
        <v>243</v>
      </c>
      <c r="F27" s="80">
        <v>2.1</v>
      </c>
      <c r="G27" s="80">
        <v>13.8</v>
      </c>
      <c r="H27" s="307">
        <v>125</v>
      </c>
      <c r="I27" s="307">
        <v>272</v>
      </c>
      <c r="J27" s="80">
        <v>2.2000000000000002</v>
      </c>
      <c r="K27" s="80">
        <v>13.8</v>
      </c>
      <c r="L27" s="307">
        <v>110</v>
      </c>
      <c r="M27" s="307">
        <v>257</v>
      </c>
      <c r="N27" s="269">
        <v>2.2999999999999998</v>
      </c>
      <c r="O27" s="307">
        <v>90</v>
      </c>
      <c r="P27" s="307">
        <v>180</v>
      </c>
      <c r="Q27" s="81">
        <v>2</v>
      </c>
    </row>
    <row r="28" spans="1:17" ht="38.25" customHeight="1" thickBot="1">
      <c r="A28" s="52"/>
      <c r="B28" s="561" t="s">
        <v>223</v>
      </c>
      <c r="C28" s="561"/>
      <c r="D28" s="308">
        <v>118</v>
      </c>
      <c r="E28" s="308">
        <v>129</v>
      </c>
      <c r="F28" s="82">
        <v>1.1000000000000001</v>
      </c>
      <c r="G28" s="82" t="s">
        <v>127</v>
      </c>
      <c r="H28" s="308">
        <v>87</v>
      </c>
      <c r="I28" s="308">
        <v>107</v>
      </c>
      <c r="J28" s="82">
        <v>1.2</v>
      </c>
      <c r="K28" s="82" t="s">
        <v>127</v>
      </c>
      <c r="L28" s="308">
        <v>103</v>
      </c>
      <c r="M28" s="308">
        <v>140</v>
      </c>
      <c r="N28" s="270">
        <v>1.4</v>
      </c>
      <c r="O28" s="308">
        <v>50</v>
      </c>
      <c r="P28" s="308">
        <v>107</v>
      </c>
      <c r="Q28" s="83">
        <v>2.1</v>
      </c>
    </row>
    <row r="29" spans="1:17" ht="20.100000000000001" customHeight="1">
      <c r="N29" s="381"/>
      <c r="O29" s="1"/>
    </row>
    <row r="30" spans="1:17">
      <c r="N30" s="381"/>
      <c r="O30" s="1"/>
    </row>
    <row r="31" spans="1:17">
      <c r="N31" s="381"/>
      <c r="O31" s="1"/>
    </row>
    <row r="32" spans="1:17">
      <c r="O32" s="1"/>
    </row>
    <row r="33" spans="15:15">
      <c r="O33" s="1"/>
    </row>
    <row r="34" spans="15:15">
      <c r="O34" s="1"/>
    </row>
  </sheetData>
  <mergeCells count="19">
    <mergeCell ref="P3:S3"/>
    <mergeCell ref="L17:N17"/>
    <mergeCell ref="O17:Q17"/>
    <mergeCell ref="A17:C20"/>
    <mergeCell ref="D17:G17"/>
    <mergeCell ref="B23:C23"/>
    <mergeCell ref="B28:C28"/>
    <mergeCell ref="L3:O3"/>
    <mergeCell ref="A1:F1"/>
    <mergeCell ref="H3:K3"/>
    <mergeCell ref="A21:C21"/>
    <mergeCell ref="A22:C22"/>
    <mergeCell ref="H17:K17"/>
    <mergeCell ref="A7:C7"/>
    <mergeCell ref="A8:C8"/>
    <mergeCell ref="B9:C9"/>
    <mergeCell ref="B14:C14"/>
    <mergeCell ref="A3:C6"/>
    <mergeCell ref="D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47" orientation="portrait" useFirstPageNumber="1" r:id="rId1"/>
  <headerFooter alignWithMargins="0">
    <oddFooter>&amp;C&amp;"ＭＳ 明朝,標準"-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3"/>
  <sheetViews>
    <sheetView showGridLines="0" view="pageBreakPreview" zoomScaleNormal="100" zoomScaleSheetLayoutView="100" workbookViewId="0">
      <selection activeCell="E129" sqref="E129"/>
    </sheetView>
  </sheetViews>
  <sheetFormatPr defaultRowHeight="13.5" outlineLevelRow="1"/>
  <cols>
    <col min="1" max="1" width="12.375" style="348" customWidth="1"/>
    <col min="2" max="6" width="10.625" style="348" customWidth="1"/>
    <col min="7" max="7" width="6.75" style="348" customWidth="1"/>
    <col min="8" max="9" width="3.375" style="348" customWidth="1"/>
    <col min="10" max="10" width="8" style="348" customWidth="1"/>
    <col min="11" max="16384" width="9" style="348"/>
  </cols>
  <sheetData>
    <row r="1" spans="1:11" ht="30" customHeight="1" thickBot="1">
      <c r="A1" s="206" t="s">
        <v>511</v>
      </c>
      <c r="B1" s="279"/>
      <c r="C1" s="279"/>
      <c r="D1" s="279"/>
      <c r="E1" s="279"/>
      <c r="F1" s="279"/>
      <c r="G1" s="279"/>
      <c r="H1" s="279"/>
      <c r="I1" s="279"/>
      <c r="J1" s="207" t="s">
        <v>456</v>
      </c>
    </row>
    <row r="2" spans="1:11" ht="14.25" customHeight="1">
      <c r="A2" s="435" t="s">
        <v>18</v>
      </c>
      <c r="B2" s="414" t="s">
        <v>6</v>
      </c>
      <c r="C2" s="289" t="s">
        <v>231</v>
      </c>
      <c r="D2" s="414" t="s">
        <v>362</v>
      </c>
      <c r="E2" s="414"/>
      <c r="F2" s="414"/>
      <c r="G2" s="655" t="s">
        <v>261</v>
      </c>
      <c r="H2" s="657"/>
      <c r="I2" s="696" t="s">
        <v>232</v>
      </c>
      <c r="J2" s="697"/>
    </row>
    <row r="3" spans="1:11" ht="13.5" customHeight="1">
      <c r="A3" s="436"/>
      <c r="B3" s="437"/>
      <c r="C3" s="286" t="s">
        <v>230</v>
      </c>
      <c r="D3" s="284" t="s">
        <v>245</v>
      </c>
      <c r="E3" s="284" t="s">
        <v>3</v>
      </c>
      <c r="F3" s="284" t="s">
        <v>4</v>
      </c>
      <c r="G3" s="517" t="s">
        <v>230</v>
      </c>
      <c r="H3" s="701"/>
      <c r="I3" s="698" t="s">
        <v>225</v>
      </c>
      <c r="J3" s="699"/>
    </row>
    <row r="4" spans="1:11" ht="7.5" customHeight="1">
      <c r="A4" s="329"/>
      <c r="B4" s="303" t="s">
        <v>1</v>
      </c>
      <c r="C4" s="303" t="s">
        <v>1029</v>
      </c>
      <c r="D4" s="303" t="s">
        <v>1030</v>
      </c>
      <c r="E4" s="303" t="s">
        <v>1030</v>
      </c>
      <c r="F4" s="303" t="s">
        <v>1030</v>
      </c>
      <c r="G4" s="483" t="s">
        <v>1029</v>
      </c>
      <c r="H4" s="681"/>
      <c r="I4" s="483" t="s">
        <v>1030</v>
      </c>
      <c r="J4" s="700"/>
    </row>
    <row r="5" spans="1:11" ht="18.75" hidden="1" customHeight="1" outlineLevel="1">
      <c r="A5" s="235" t="s">
        <v>776</v>
      </c>
      <c r="B5" s="49">
        <v>4834</v>
      </c>
      <c r="C5" s="251">
        <v>4.4000000000000004</v>
      </c>
      <c r="D5" s="49">
        <v>25678</v>
      </c>
      <c r="E5" s="49">
        <v>13007</v>
      </c>
      <c r="F5" s="49">
        <v>12671</v>
      </c>
      <c r="G5" s="677">
        <v>2.5</v>
      </c>
      <c r="H5" s="678"/>
      <c r="I5" s="677">
        <v>5.3</v>
      </c>
      <c r="J5" s="679"/>
    </row>
    <row r="6" spans="1:11" ht="18.75" hidden="1" customHeight="1" outlineLevel="1">
      <c r="A6" s="235" t="s">
        <v>777</v>
      </c>
      <c r="B6" s="49">
        <v>6579</v>
      </c>
      <c r="C6" s="252">
        <v>36.1</v>
      </c>
      <c r="D6" s="49">
        <v>27666</v>
      </c>
      <c r="E6" s="49">
        <v>14748</v>
      </c>
      <c r="F6" s="49">
        <v>12918</v>
      </c>
      <c r="G6" s="677">
        <v>7.7</v>
      </c>
      <c r="H6" s="678"/>
      <c r="I6" s="677">
        <v>4.2</v>
      </c>
      <c r="J6" s="679"/>
      <c r="K6" s="367"/>
    </row>
    <row r="7" spans="1:11" ht="18.75" hidden="1" customHeight="1" outlineLevel="1">
      <c r="A7" s="235" t="s">
        <v>778</v>
      </c>
      <c r="B7" s="49">
        <v>6768</v>
      </c>
      <c r="C7" s="251">
        <v>2.9</v>
      </c>
      <c r="D7" s="49">
        <v>28314</v>
      </c>
      <c r="E7" s="49">
        <v>14945</v>
      </c>
      <c r="F7" s="49">
        <v>13369</v>
      </c>
      <c r="G7" s="677">
        <v>2.2999999999999998</v>
      </c>
      <c r="H7" s="678"/>
      <c r="I7" s="677">
        <v>4.2</v>
      </c>
      <c r="J7" s="679"/>
      <c r="K7" s="367"/>
    </row>
    <row r="8" spans="1:11" ht="18.75" hidden="1" customHeight="1" outlineLevel="1">
      <c r="A8" s="235" t="s">
        <v>779</v>
      </c>
      <c r="B8" s="49">
        <v>7038</v>
      </c>
      <c r="C8" s="251">
        <v>4</v>
      </c>
      <c r="D8" s="49">
        <v>28616</v>
      </c>
      <c r="E8" s="49">
        <v>15047</v>
      </c>
      <c r="F8" s="49">
        <v>13569</v>
      </c>
      <c r="G8" s="677">
        <v>1.1000000000000001</v>
      </c>
      <c r="H8" s="678"/>
      <c r="I8" s="677">
        <v>4.0999999999999996</v>
      </c>
      <c r="J8" s="679"/>
      <c r="K8" s="367"/>
    </row>
    <row r="9" spans="1:11" ht="18.75" hidden="1" customHeight="1" outlineLevel="1">
      <c r="A9" s="235" t="s">
        <v>780</v>
      </c>
      <c r="B9" s="49">
        <v>6974</v>
      </c>
      <c r="C9" s="251" t="s">
        <v>800</v>
      </c>
      <c r="D9" s="49">
        <v>27818</v>
      </c>
      <c r="E9" s="49">
        <v>14438</v>
      </c>
      <c r="F9" s="49">
        <v>13380</v>
      </c>
      <c r="G9" s="677" t="s">
        <v>801</v>
      </c>
      <c r="H9" s="678"/>
      <c r="I9" s="677">
        <v>4</v>
      </c>
      <c r="J9" s="679"/>
      <c r="K9" s="367"/>
    </row>
    <row r="10" spans="1:11" ht="18.75" hidden="1" customHeight="1" outlineLevel="1">
      <c r="A10" s="235" t="s">
        <v>781</v>
      </c>
      <c r="B10" s="49">
        <v>7127</v>
      </c>
      <c r="C10" s="251">
        <v>2.2000000000000002</v>
      </c>
      <c r="D10" s="49">
        <v>27863</v>
      </c>
      <c r="E10" s="49">
        <v>14292</v>
      </c>
      <c r="F10" s="49">
        <v>13571</v>
      </c>
      <c r="G10" s="677">
        <v>0.2</v>
      </c>
      <c r="H10" s="678"/>
      <c r="I10" s="677">
        <v>3.9</v>
      </c>
      <c r="J10" s="679"/>
      <c r="K10" s="367"/>
    </row>
    <row r="11" spans="1:11" ht="18.75" hidden="1" customHeight="1" outlineLevel="1">
      <c r="A11" s="235" t="s">
        <v>782</v>
      </c>
      <c r="B11" s="49">
        <v>7227</v>
      </c>
      <c r="C11" s="251">
        <v>1.4</v>
      </c>
      <c r="D11" s="49">
        <v>28176</v>
      </c>
      <c r="E11" s="49">
        <v>14353</v>
      </c>
      <c r="F11" s="49">
        <v>13823</v>
      </c>
      <c r="G11" s="677">
        <v>1.1000000000000001</v>
      </c>
      <c r="H11" s="678"/>
      <c r="I11" s="677">
        <v>3.9</v>
      </c>
      <c r="J11" s="679"/>
      <c r="K11" s="367"/>
    </row>
    <row r="12" spans="1:11" ht="18.75" hidden="1" customHeight="1" outlineLevel="1">
      <c r="A12" s="235" t="s">
        <v>783</v>
      </c>
      <c r="B12" s="49">
        <v>7428</v>
      </c>
      <c r="C12" s="251">
        <v>2.8</v>
      </c>
      <c r="D12" s="49">
        <v>28479</v>
      </c>
      <c r="E12" s="49">
        <v>14471</v>
      </c>
      <c r="F12" s="49">
        <v>14008</v>
      </c>
      <c r="G12" s="677">
        <v>1.1000000000000001</v>
      </c>
      <c r="H12" s="678"/>
      <c r="I12" s="677">
        <v>3.8</v>
      </c>
      <c r="J12" s="679"/>
      <c r="K12" s="367"/>
    </row>
    <row r="13" spans="1:11" ht="18.75" hidden="1" customHeight="1" outlineLevel="1">
      <c r="A13" s="235" t="s">
        <v>784</v>
      </c>
      <c r="B13" s="49">
        <v>7085</v>
      </c>
      <c r="C13" s="252" t="s">
        <v>802</v>
      </c>
      <c r="D13" s="49">
        <v>27617</v>
      </c>
      <c r="E13" s="49">
        <v>13801</v>
      </c>
      <c r="F13" s="49">
        <v>13816</v>
      </c>
      <c r="G13" s="677" t="s">
        <v>803</v>
      </c>
      <c r="H13" s="678"/>
      <c r="I13" s="677">
        <v>3.9</v>
      </c>
      <c r="J13" s="679"/>
      <c r="K13" s="367"/>
    </row>
    <row r="14" spans="1:11" ht="18.75" hidden="1" customHeight="1" outlineLevel="1">
      <c r="A14" s="235" t="s">
        <v>785</v>
      </c>
      <c r="B14" s="49">
        <v>7145</v>
      </c>
      <c r="C14" s="252">
        <v>0.8</v>
      </c>
      <c r="D14" s="49">
        <v>27023</v>
      </c>
      <c r="E14" s="49">
        <v>13613</v>
      </c>
      <c r="F14" s="49">
        <v>13410</v>
      </c>
      <c r="G14" s="677" t="s">
        <v>804</v>
      </c>
      <c r="H14" s="678"/>
      <c r="I14" s="677">
        <v>3.8</v>
      </c>
      <c r="J14" s="679"/>
      <c r="K14" s="401"/>
    </row>
    <row r="15" spans="1:11" ht="18.75" hidden="1" customHeight="1" outlineLevel="1">
      <c r="A15" s="235" t="s">
        <v>786</v>
      </c>
      <c r="B15" s="49">
        <v>7276</v>
      </c>
      <c r="C15" s="251">
        <v>1.8</v>
      </c>
      <c r="D15" s="49">
        <v>27342</v>
      </c>
      <c r="E15" s="49">
        <v>13674</v>
      </c>
      <c r="F15" s="49">
        <v>13668</v>
      </c>
      <c r="G15" s="677">
        <v>1.2</v>
      </c>
      <c r="H15" s="678"/>
      <c r="I15" s="677">
        <v>3.8</v>
      </c>
      <c r="J15" s="679"/>
      <c r="K15" s="367"/>
    </row>
    <row r="16" spans="1:11" ht="18.75" hidden="1" customHeight="1" outlineLevel="1">
      <c r="A16" s="235" t="s">
        <v>787</v>
      </c>
      <c r="B16" s="49">
        <v>7156</v>
      </c>
      <c r="C16" s="251" t="s">
        <v>805</v>
      </c>
      <c r="D16" s="49">
        <v>27257</v>
      </c>
      <c r="E16" s="49">
        <v>13429</v>
      </c>
      <c r="F16" s="49">
        <v>13828</v>
      </c>
      <c r="G16" s="677" t="s">
        <v>806</v>
      </c>
      <c r="H16" s="678"/>
      <c r="I16" s="677">
        <v>3.8</v>
      </c>
      <c r="J16" s="679"/>
      <c r="K16" s="367"/>
    </row>
    <row r="17" spans="1:11" ht="18.75" hidden="1" customHeight="1" outlineLevel="1">
      <c r="A17" s="235" t="s">
        <v>788</v>
      </c>
      <c r="B17" s="49">
        <v>7859</v>
      </c>
      <c r="C17" s="251">
        <v>9.8000000000000007</v>
      </c>
      <c r="D17" s="49">
        <v>25996</v>
      </c>
      <c r="E17" s="49">
        <v>13168</v>
      </c>
      <c r="F17" s="49">
        <v>12828</v>
      </c>
      <c r="G17" s="677" t="s">
        <v>802</v>
      </c>
      <c r="H17" s="678"/>
      <c r="I17" s="677">
        <v>3.3</v>
      </c>
      <c r="J17" s="679"/>
      <c r="K17" s="367"/>
    </row>
    <row r="18" spans="1:11" ht="18.75" hidden="1" customHeight="1" outlineLevel="1">
      <c r="A18" s="235" t="s">
        <v>789</v>
      </c>
      <c r="B18" s="49">
        <v>7942</v>
      </c>
      <c r="C18" s="251">
        <v>1.1000000000000001</v>
      </c>
      <c r="D18" s="49">
        <v>25822</v>
      </c>
      <c r="E18" s="49">
        <v>13070</v>
      </c>
      <c r="F18" s="49">
        <v>12752</v>
      </c>
      <c r="G18" s="677" t="s">
        <v>807</v>
      </c>
      <c r="H18" s="678"/>
      <c r="I18" s="677">
        <v>3.3</v>
      </c>
      <c r="J18" s="679"/>
      <c r="K18" s="367"/>
    </row>
    <row r="19" spans="1:11" ht="18.75" hidden="1" customHeight="1" outlineLevel="1">
      <c r="A19" s="235" t="s">
        <v>790</v>
      </c>
      <c r="B19" s="49">
        <v>8225</v>
      </c>
      <c r="C19" s="251">
        <v>3.6</v>
      </c>
      <c r="D19" s="49">
        <v>25882</v>
      </c>
      <c r="E19" s="49">
        <v>13057</v>
      </c>
      <c r="F19" s="49">
        <v>12825</v>
      </c>
      <c r="G19" s="677">
        <v>0.2</v>
      </c>
      <c r="H19" s="678"/>
      <c r="I19" s="677">
        <v>3.1</v>
      </c>
      <c r="J19" s="679"/>
      <c r="K19" s="367"/>
    </row>
    <row r="20" spans="1:11" ht="18.75" hidden="1" customHeight="1" outlineLevel="1">
      <c r="A20" s="235" t="s">
        <v>791</v>
      </c>
      <c r="B20" s="49">
        <v>8381</v>
      </c>
      <c r="C20" s="251">
        <v>1.9</v>
      </c>
      <c r="D20" s="49">
        <v>25964</v>
      </c>
      <c r="E20" s="49">
        <v>13074</v>
      </c>
      <c r="F20" s="49">
        <v>12890</v>
      </c>
      <c r="G20" s="677">
        <v>0.3</v>
      </c>
      <c r="H20" s="678"/>
      <c r="I20" s="677">
        <v>3.1</v>
      </c>
      <c r="J20" s="679"/>
      <c r="K20" s="367"/>
    </row>
    <row r="21" spans="1:11" ht="18.75" hidden="1" customHeight="1" outlineLevel="1">
      <c r="A21" s="235" t="s">
        <v>792</v>
      </c>
      <c r="B21" s="49">
        <v>8433</v>
      </c>
      <c r="C21" s="251">
        <v>0.6</v>
      </c>
      <c r="D21" s="49">
        <v>25875</v>
      </c>
      <c r="E21" s="49">
        <v>13034</v>
      </c>
      <c r="F21" s="49">
        <v>12841</v>
      </c>
      <c r="G21" s="677" t="s">
        <v>806</v>
      </c>
      <c r="H21" s="678"/>
      <c r="I21" s="677">
        <v>3.1</v>
      </c>
      <c r="J21" s="679"/>
      <c r="K21" s="367"/>
    </row>
    <row r="22" spans="1:11" ht="18.75" hidden="1" customHeight="1" outlineLevel="1">
      <c r="A22" s="235" t="s">
        <v>793</v>
      </c>
      <c r="B22" s="49">
        <v>8547</v>
      </c>
      <c r="C22" s="251">
        <v>1.4</v>
      </c>
      <c r="D22" s="49">
        <v>25879</v>
      </c>
      <c r="E22" s="49">
        <v>12989</v>
      </c>
      <c r="F22" s="49">
        <v>12890</v>
      </c>
      <c r="G22" s="677">
        <v>0</v>
      </c>
      <c r="H22" s="678"/>
      <c r="I22" s="677">
        <v>3</v>
      </c>
      <c r="J22" s="679"/>
      <c r="K22" s="367"/>
    </row>
    <row r="23" spans="1:11" ht="18.75" hidden="1" customHeight="1" outlineLevel="1">
      <c r="A23" s="235" t="s">
        <v>794</v>
      </c>
      <c r="B23" s="49">
        <v>8654</v>
      </c>
      <c r="C23" s="251">
        <v>1.3</v>
      </c>
      <c r="D23" s="49">
        <v>26057</v>
      </c>
      <c r="E23" s="49">
        <v>13138</v>
      </c>
      <c r="F23" s="49">
        <v>12919</v>
      </c>
      <c r="G23" s="677">
        <v>0.7</v>
      </c>
      <c r="H23" s="678"/>
      <c r="I23" s="677">
        <v>3</v>
      </c>
      <c r="J23" s="679"/>
      <c r="K23" s="367"/>
    </row>
    <row r="24" spans="1:11" ht="18.75" hidden="1" customHeight="1" outlineLevel="1">
      <c r="A24" s="235" t="s">
        <v>795</v>
      </c>
      <c r="B24" s="49">
        <v>8812</v>
      </c>
      <c r="C24" s="251">
        <v>1.8</v>
      </c>
      <c r="D24" s="49">
        <v>26216</v>
      </c>
      <c r="E24" s="49">
        <v>13220</v>
      </c>
      <c r="F24" s="49">
        <v>12996</v>
      </c>
      <c r="G24" s="677">
        <v>0.6</v>
      </c>
      <c r="H24" s="678"/>
      <c r="I24" s="677">
        <v>3</v>
      </c>
      <c r="J24" s="679"/>
      <c r="K24" s="367"/>
    </row>
    <row r="25" spans="1:11" ht="18.75" hidden="1" customHeight="1" outlineLevel="1">
      <c r="A25" s="235" t="s">
        <v>796</v>
      </c>
      <c r="B25" s="49">
        <v>8795</v>
      </c>
      <c r="C25" s="251" t="s">
        <v>808</v>
      </c>
      <c r="D25" s="49">
        <v>26442</v>
      </c>
      <c r="E25" s="49">
        <v>13341</v>
      </c>
      <c r="F25" s="49">
        <v>13101</v>
      </c>
      <c r="G25" s="677">
        <v>0.9</v>
      </c>
      <c r="H25" s="678"/>
      <c r="I25" s="677">
        <v>3</v>
      </c>
      <c r="J25" s="679"/>
      <c r="K25" s="367"/>
    </row>
    <row r="26" spans="1:11" ht="18.75" hidden="1" customHeight="1" outlineLevel="1">
      <c r="A26" s="235" t="s">
        <v>797</v>
      </c>
      <c r="B26" s="49">
        <v>8806</v>
      </c>
      <c r="C26" s="251">
        <v>0.1</v>
      </c>
      <c r="D26" s="49">
        <v>26462</v>
      </c>
      <c r="E26" s="49">
        <v>13369</v>
      </c>
      <c r="F26" s="49">
        <v>13093</v>
      </c>
      <c r="G26" s="677">
        <v>0.1</v>
      </c>
      <c r="H26" s="678"/>
      <c r="I26" s="677">
        <v>3</v>
      </c>
      <c r="J26" s="679"/>
      <c r="K26" s="367"/>
    </row>
    <row r="27" spans="1:11" ht="18.75" hidden="1" customHeight="1" outlineLevel="1">
      <c r="A27" s="235" t="s">
        <v>798</v>
      </c>
      <c r="B27" s="49">
        <v>8834</v>
      </c>
      <c r="C27" s="251">
        <v>0.3</v>
      </c>
      <c r="D27" s="49">
        <v>26501</v>
      </c>
      <c r="E27" s="49">
        <v>13412</v>
      </c>
      <c r="F27" s="49">
        <v>13089</v>
      </c>
      <c r="G27" s="677">
        <v>0.1</v>
      </c>
      <c r="H27" s="678"/>
      <c r="I27" s="677">
        <v>3</v>
      </c>
      <c r="J27" s="679"/>
      <c r="K27" s="401"/>
    </row>
    <row r="28" spans="1:11" ht="18.75" hidden="1" customHeight="1" outlineLevel="1">
      <c r="A28" s="235" t="s">
        <v>809</v>
      </c>
      <c r="B28" s="49">
        <v>9092</v>
      </c>
      <c r="C28" s="251">
        <v>2.9</v>
      </c>
      <c r="D28" s="49">
        <v>26833</v>
      </c>
      <c r="E28" s="49">
        <v>13629</v>
      </c>
      <c r="F28" s="49">
        <v>13204</v>
      </c>
      <c r="G28" s="677">
        <v>1.3</v>
      </c>
      <c r="H28" s="678"/>
      <c r="I28" s="677">
        <v>3</v>
      </c>
      <c r="J28" s="679"/>
      <c r="K28" s="401"/>
    </row>
    <row r="29" spans="1:11" ht="18.75" hidden="1" customHeight="1" outlineLevel="1">
      <c r="A29" s="235" t="s">
        <v>799</v>
      </c>
      <c r="B29" s="49">
        <v>9144</v>
      </c>
      <c r="C29" s="251">
        <v>0.6</v>
      </c>
      <c r="D29" s="49">
        <v>26913</v>
      </c>
      <c r="E29" s="49">
        <v>13666</v>
      </c>
      <c r="F29" s="49">
        <v>13247</v>
      </c>
      <c r="G29" s="677">
        <v>0.3</v>
      </c>
      <c r="H29" s="678"/>
      <c r="I29" s="677">
        <v>2.9</v>
      </c>
      <c r="J29" s="679"/>
      <c r="K29" s="367"/>
    </row>
    <row r="30" spans="1:11" ht="18" hidden="1" customHeight="1" outlineLevel="1">
      <c r="A30" s="235" t="s">
        <v>810</v>
      </c>
      <c r="B30" s="49">
        <v>9229</v>
      </c>
      <c r="C30" s="251">
        <v>0.9</v>
      </c>
      <c r="D30" s="49">
        <v>27058</v>
      </c>
      <c r="E30" s="49">
        <v>13737</v>
      </c>
      <c r="F30" s="49">
        <v>13321</v>
      </c>
      <c r="G30" s="677">
        <v>0.5</v>
      </c>
      <c r="H30" s="678"/>
      <c r="I30" s="677">
        <v>2.9</v>
      </c>
      <c r="J30" s="679"/>
      <c r="K30" s="367"/>
    </row>
    <row r="31" spans="1:11" ht="18" hidden="1" customHeight="1" outlineLevel="1">
      <c r="A31" s="235" t="s">
        <v>811</v>
      </c>
      <c r="B31" s="49">
        <v>9338</v>
      </c>
      <c r="C31" s="253">
        <v>1.2</v>
      </c>
      <c r="D31" s="49">
        <v>27124</v>
      </c>
      <c r="E31" s="49">
        <v>13769</v>
      </c>
      <c r="F31" s="49">
        <v>13355</v>
      </c>
      <c r="G31" s="677">
        <v>0.2</v>
      </c>
      <c r="H31" s="678"/>
      <c r="I31" s="677">
        <v>2.9</v>
      </c>
      <c r="J31" s="679"/>
      <c r="K31" s="367"/>
    </row>
    <row r="32" spans="1:11" ht="18" hidden="1" customHeight="1" outlineLevel="1">
      <c r="A32" s="235" t="s">
        <v>812</v>
      </c>
      <c r="B32" s="49">
        <v>9308</v>
      </c>
      <c r="C32" s="253" t="s">
        <v>806</v>
      </c>
      <c r="D32" s="49">
        <v>26959</v>
      </c>
      <c r="E32" s="49">
        <v>13616</v>
      </c>
      <c r="F32" s="49">
        <v>13343</v>
      </c>
      <c r="G32" s="677" t="s">
        <v>825</v>
      </c>
      <c r="H32" s="678"/>
      <c r="I32" s="677">
        <v>2.9</v>
      </c>
      <c r="J32" s="679"/>
      <c r="K32" s="367"/>
    </row>
    <row r="33" spans="1:11" ht="18" hidden="1" customHeight="1" outlineLevel="1">
      <c r="A33" s="235" t="s">
        <v>813</v>
      </c>
      <c r="B33" s="49">
        <v>9321</v>
      </c>
      <c r="C33" s="253">
        <v>0.1</v>
      </c>
      <c r="D33" s="49">
        <v>26936</v>
      </c>
      <c r="E33" s="49">
        <v>13576</v>
      </c>
      <c r="F33" s="49">
        <v>13360</v>
      </c>
      <c r="G33" s="677" t="s">
        <v>826</v>
      </c>
      <c r="H33" s="678"/>
      <c r="I33" s="677">
        <v>2.9</v>
      </c>
      <c r="J33" s="679"/>
      <c r="K33" s="367"/>
    </row>
    <row r="34" spans="1:11" ht="18" hidden="1" customHeight="1" outlineLevel="1">
      <c r="A34" s="235" t="s">
        <v>814</v>
      </c>
      <c r="B34" s="49">
        <v>9300</v>
      </c>
      <c r="C34" s="253" t="s">
        <v>808</v>
      </c>
      <c r="D34" s="49">
        <v>26743</v>
      </c>
      <c r="E34" s="49">
        <v>13474</v>
      </c>
      <c r="F34" s="49">
        <v>13269</v>
      </c>
      <c r="G34" s="677" t="s">
        <v>807</v>
      </c>
      <c r="H34" s="678"/>
      <c r="I34" s="677">
        <v>2.9</v>
      </c>
      <c r="J34" s="679"/>
      <c r="K34" s="367"/>
    </row>
    <row r="35" spans="1:11" ht="18" hidden="1" customHeight="1" outlineLevel="1">
      <c r="A35" s="235" t="s">
        <v>815</v>
      </c>
      <c r="B35" s="49">
        <v>9326</v>
      </c>
      <c r="C35" s="253">
        <v>0.3</v>
      </c>
      <c r="D35" s="49">
        <v>26598</v>
      </c>
      <c r="E35" s="49">
        <v>13371</v>
      </c>
      <c r="F35" s="49">
        <v>13227</v>
      </c>
      <c r="G35" s="677" t="s">
        <v>827</v>
      </c>
      <c r="H35" s="678"/>
      <c r="I35" s="677">
        <v>2.9</v>
      </c>
      <c r="J35" s="679"/>
      <c r="K35" s="367"/>
    </row>
    <row r="36" spans="1:11" ht="18" hidden="1" customHeight="1" outlineLevel="1">
      <c r="A36" s="235" t="s">
        <v>816</v>
      </c>
      <c r="B36" s="49">
        <v>9220</v>
      </c>
      <c r="C36" s="253" t="s">
        <v>828</v>
      </c>
      <c r="D36" s="49">
        <v>26377</v>
      </c>
      <c r="E36" s="49">
        <v>13180</v>
      </c>
      <c r="F36" s="49">
        <v>13197</v>
      </c>
      <c r="G36" s="677" t="s">
        <v>829</v>
      </c>
      <c r="H36" s="678"/>
      <c r="I36" s="677">
        <v>2.9</v>
      </c>
      <c r="J36" s="679"/>
      <c r="K36" s="367"/>
    </row>
    <row r="37" spans="1:11" ht="18" hidden="1" customHeight="1" outlineLevel="1">
      <c r="A37" s="235" t="s">
        <v>817</v>
      </c>
      <c r="B37" s="49">
        <v>9201</v>
      </c>
      <c r="C37" s="253" t="s">
        <v>808</v>
      </c>
      <c r="D37" s="49">
        <v>26153</v>
      </c>
      <c r="E37" s="49">
        <v>13073</v>
      </c>
      <c r="F37" s="49">
        <v>13080</v>
      </c>
      <c r="G37" s="677" t="s">
        <v>829</v>
      </c>
      <c r="H37" s="678"/>
      <c r="I37" s="677">
        <v>2.8</v>
      </c>
      <c r="J37" s="679"/>
      <c r="K37" s="367"/>
    </row>
    <row r="38" spans="1:11" ht="18" hidden="1" customHeight="1" outlineLevel="1">
      <c r="A38" s="235" t="s">
        <v>818</v>
      </c>
      <c r="B38" s="49">
        <v>9118</v>
      </c>
      <c r="C38" s="253" t="s">
        <v>830</v>
      </c>
      <c r="D38" s="49">
        <v>25853</v>
      </c>
      <c r="E38" s="49">
        <v>12878</v>
      </c>
      <c r="F38" s="49">
        <v>12975</v>
      </c>
      <c r="G38" s="677" t="s">
        <v>828</v>
      </c>
      <c r="H38" s="678"/>
      <c r="I38" s="677">
        <v>2.8</v>
      </c>
      <c r="J38" s="679"/>
      <c r="K38" s="401"/>
    </row>
    <row r="39" spans="1:11" ht="18" hidden="1" customHeight="1" outlineLevel="1">
      <c r="A39" s="235" t="s">
        <v>819</v>
      </c>
      <c r="B39" s="49">
        <v>9092</v>
      </c>
      <c r="C39" s="253" t="s">
        <v>806</v>
      </c>
      <c r="D39" s="49">
        <v>25480</v>
      </c>
      <c r="E39" s="49">
        <v>12627</v>
      </c>
      <c r="F39" s="49">
        <v>12853</v>
      </c>
      <c r="G39" s="677" t="s">
        <v>831</v>
      </c>
      <c r="H39" s="678"/>
      <c r="I39" s="677">
        <v>2.8</v>
      </c>
      <c r="J39" s="679"/>
      <c r="K39" s="367"/>
    </row>
    <row r="40" spans="1:11" ht="18" hidden="1" customHeight="1" outlineLevel="1">
      <c r="A40" s="235" t="s">
        <v>820</v>
      </c>
      <c r="B40" s="49">
        <v>9132</v>
      </c>
      <c r="C40" s="253">
        <v>0.4</v>
      </c>
      <c r="D40" s="49">
        <v>25355</v>
      </c>
      <c r="E40" s="49">
        <v>12566</v>
      </c>
      <c r="F40" s="49">
        <v>12789</v>
      </c>
      <c r="G40" s="677" t="s">
        <v>827</v>
      </c>
      <c r="H40" s="678"/>
      <c r="I40" s="677">
        <v>2.8</v>
      </c>
      <c r="J40" s="679"/>
      <c r="K40" s="367"/>
    </row>
    <row r="41" spans="1:11" ht="18" hidden="1" customHeight="1" outlineLevel="1">
      <c r="A41" s="235" t="s">
        <v>821</v>
      </c>
      <c r="B41" s="49">
        <v>9191</v>
      </c>
      <c r="C41" s="253">
        <v>0.6</v>
      </c>
      <c r="D41" s="49">
        <v>25217</v>
      </c>
      <c r="E41" s="49">
        <v>12542</v>
      </c>
      <c r="F41" s="49">
        <v>12675</v>
      </c>
      <c r="G41" s="677" t="s">
        <v>827</v>
      </c>
      <c r="H41" s="678"/>
      <c r="I41" s="677">
        <v>2.7</v>
      </c>
      <c r="J41" s="679"/>
      <c r="K41" s="367"/>
    </row>
    <row r="42" spans="1:11" ht="18" hidden="1" customHeight="1" outlineLevel="1">
      <c r="A42" s="235" t="s">
        <v>822</v>
      </c>
      <c r="B42" s="49">
        <v>9219</v>
      </c>
      <c r="C42" s="253">
        <v>0.3</v>
      </c>
      <c r="D42" s="49">
        <v>25024</v>
      </c>
      <c r="E42" s="49">
        <v>12452</v>
      </c>
      <c r="F42" s="49">
        <v>12572</v>
      </c>
      <c r="G42" s="677" t="s">
        <v>829</v>
      </c>
      <c r="H42" s="678"/>
      <c r="I42" s="677">
        <v>2.7</v>
      </c>
      <c r="J42" s="679"/>
      <c r="K42" s="367"/>
    </row>
    <row r="43" spans="1:11" ht="18" hidden="1" customHeight="1" outlineLevel="1">
      <c r="A43" s="235" t="s">
        <v>823</v>
      </c>
      <c r="B43" s="49">
        <v>9268</v>
      </c>
      <c r="C43" s="253">
        <v>0.5</v>
      </c>
      <c r="D43" s="49">
        <v>24888</v>
      </c>
      <c r="E43" s="49">
        <v>12373</v>
      </c>
      <c r="F43" s="49">
        <v>12515</v>
      </c>
      <c r="G43" s="677" t="s">
        <v>827</v>
      </c>
      <c r="H43" s="678"/>
      <c r="I43" s="677">
        <v>2.7</v>
      </c>
      <c r="J43" s="679"/>
      <c r="K43" s="367"/>
    </row>
    <row r="44" spans="1:11" ht="18" hidden="1" customHeight="1" outlineLevel="1">
      <c r="A44" s="235" t="s">
        <v>824</v>
      </c>
      <c r="B44" s="49">
        <v>9345</v>
      </c>
      <c r="C44" s="253">
        <v>0.8</v>
      </c>
      <c r="D44" s="49">
        <v>24677</v>
      </c>
      <c r="E44" s="49">
        <v>12249</v>
      </c>
      <c r="F44" s="49">
        <v>12428</v>
      </c>
      <c r="G44" s="677" t="s">
        <v>829</v>
      </c>
      <c r="H44" s="678"/>
      <c r="I44" s="677">
        <v>2.6</v>
      </c>
      <c r="J44" s="679"/>
      <c r="K44" s="401"/>
    </row>
    <row r="45" spans="1:11" ht="20.25" hidden="1" customHeight="1" outlineLevel="1">
      <c r="A45" s="235" t="s">
        <v>716</v>
      </c>
      <c r="B45" s="49">
        <v>9406</v>
      </c>
      <c r="C45" s="253">
        <v>0.7</v>
      </c>
      <c r="D45" s="49">
        <v>24499</v>
      </c>
      <c r="E45" s="49">
        <v>12129</v>
      </c>
      <c r="F45" s="49">
        <v>12370</v>
      </c>
      <c r="G45" s="677" t="s">
        <v>732</v>
      </c>
      <c r="H45" s="678"/>
      <c r="I45" s="677">
        <v>2.6</v>
      </c>
      <c r="J45" s="679"/>
    </row>
    <row r="46" spans="1:11" ht="20.25" hidden="1" customHeight="1" outlineLevel="1">
      <c r="A46" s="235" t="s">
        <v>226</v>
      </c>
      <c r="B46" s="49">
        <v>9454</v>
      </c>
      <c r="C46" s="253">
        <v>0.5</v>
      </c>
      <c r="D46" s="49">
        <v>24287</v>
      </c>
      <c r="E46" s="49">
        <v>12052</v>
      </c>
      <c r="F46" s="49">
        <v>12235</v>
      </c>
      <c r="G46" s="677" t="s">
        <v>731</v>
      </c>
      <c r="H46" s="678"/>
      <c r="I46" s="677">
        <v>2.6</v>
      </c>
      <c r="J46" s="679"/>
    </row>
    <row r="47" spans="1:11" ht="20.25" hidden="1" customHeight="1" outlineLevel="1">
      <c r="A47" s="235" t="s">
        <v>227</v>
      </c>
      <c r="B47" s="49">
        <v>9536</v>
      </c>
      <c r="C47" s="253">
        <v>0.9</v>
      </c>
      <c r="D47" s="49">
        <v>24157</v>
      </c>
      <c r="E47" s="49">
        <v>12008</v>
      </c>
      <c r="F47" s="49">
        <v>12149</v>
      </c>
      <c r="G47" s="677" t="s">
        <v>733</v>
      </c>
      <c r="H47" s="678"/>
      <c r="I47" s="677">
        <v>2.5</v>
      </c>
      <c r="J47" s="679"/>
    </row>
    <row r="48" spans="1:11" ht="20.25" hidden="1" customHeight="1" outlineLevel="1">
      <c r="A48" s="235" t="s">
        <v>228</v>
      </c>
      <c r="B48" s="49">
        <v>9600</v>
      </c>
      <c r="C48" s="253">
        <v>0.7</v>
      </c>
      <c r="D48" s="49">
        <v>24080</v>
      </c>
      <c r="E48" s="49">
        <v>11906</v>
      </c>
      <c r="F48" s="49">
        <v>12174</v>
      </c>
      <c r="G48" s="677" t="s">
        <v>734</v>
      </c>
      <c r="H48" s="678"/>
      <c r="I48" s="677">
        <v>2.5</v>
      </c>
      <c r="J48" s="679"/>
    </row>
    <row r="49" spans="1:10" ht="20.25" hidden="1" customHeight="1" outlineLevel="1">
      <c r="A49" s="235" t="s">
        <v>229</v>
      </c>
      <c r="B49" s="49">
        <v>9603</v>
      </c>
      <c r="C49" s="253">
        <v>0</v>
      </c>
      <c r="D49" s="49">
        <v>23818</v>
      </c>
      <c r="E49" s="49">
        <v>11742</v>
      </c>
      <c r="F49" s="49">
        <v>12076</v>
      </c>
      <c r="G49" s="677" t="s">
        <v>735</v>
      </c>
      <c r="H49" s="678"/>
      <c r="I49" s="677">
        <v>2.5</v>
      </c>
      <c r="J49" s="679"/>
    </row>
    <row r="50" spans="1:10" ht="20.25" customHeight="1" collapsed="1">
      <c r="A50" s="236" t="s">
        <v>948</v>
      </c>
      <c r="B50" s="305">
        <v>9603</v>
      </c>
      <c r="C50" s="119">
        <v>0</v>
      </c>
      <c r="D50" s="305">
        <v>23558</v>
      </c>
      <c r="E50" s="305">
        <v>11602</v>
      </c>
      <c r="F50" s="305">
        <v>11956</v>
      </c>
      <c r="G50" s="684" t="s">
        <v>735</v>
      </c>
      <c r="H50" s="704"/>
      <c r="I50" s="684">
        <v>2.5</v>
      </c>
      <c r="J50" s="685"/>
    </row>
    <row r="51" spans="1:10" ht="20.25" customHeight="1">
      <c r="A51" s="274" t="s">
        <v>279</v>
      </c>
      <c r="B51" s="307">
        <v>9683</v>
      </c>
      <c r="C51" s="120">
        <v>0.8</v>
      </c>
      <c r="D51" s="307">
        <v>23436</v>
      </c>
      <c r="E51" s="307">
        <v>11494</v>
      </c>
      <c r="F51" s="307">
        <v>11942</v>
      </c>
      <c r="G51" s="682" t="s">
        <v>733</v>
      </c>
      <c r="H51" s="705"/>
      <c r="I51" s="682">
        <v>2.4</v>
      </c>
      <c r="J51" s="683"/>
    </row>
    <row r="52" spans="1:10" ht="20.25" customHeight="1">
      <c r="A52" s="274" t="s">
        <v>280</v>
      </c>
      <c r="B52" s="307">
        <v>9700</v>
      </c>
      <c r="C52" s="120">
        <v>0.2</v>
      </c>
      <c r="D52" s="307">
        <v>23175</v>
      </c>
      <c r="E52" s="307">
        <v>11326</v>
      </c>
      <c r="F52" s="307">
        <v>11849</v>
      </c>
      <c r="G52" s="682" t="s">
        <v>735</v>
      </c>
      <c r="H52" s="705"/>
      <c r="I52" s="682">
        <v>2.4</v>
      </c>
      <c r="J52" s="683"/>
    </row>
    <row r="53" spans="1:10" ht="20.25" customHeight="1">
      <c r="A53" s="274" t="s">
        <v>281</v>
      </c>
      <c r="B53" s="307">
        <v>9758</v>
      </c>
      <c r="C53" s="120">
        <v>0.6</v>
      </c>
      <c r="D53" s="307">
        <v>23059</v>
      </c>
      <c r="E53" s="307">
        <v>11242</v>
      </c>
      <c r="F53" s="307">
        <v>11817</v>
      </c>
      <c r="G53" s="682" t="s">
        <v>733</v>
      </c>
      <c r="H53" s="705"/>
      <c r="I53" s="682">
        <v>2.4</v>
      </c>
      <c r="J53" s="683"/>
    </row>
    <row r="54" spans="1:10" ht="20.25" customHeight="1">
      <c r="A54" s="274" t="s">
        <v>329</v>
      </c>
      <c r="B54" s="307">
        <v>9813</v>
      </c>
      <c r="C54" s="120">
        <v>0.6</v>
      </c>
      <c r="D54" s="307">
        <v>22844</v>
      </c>
      <c r="E54" s="307">
        <v>11137</v>
      </c>
      <c r="F54" s="307">
        <v>11707</v>
      </c>
      <c r="G54" s="682" t="s">
        <v>731</v>
      </c>
      <c r="H54" s="705"/>
      <c r="I54" s="682">
        <v>2.2999999999999998</v>
      </c>
      <c r="J54" s="683"/>
    </row>
    <row r="55" spans="1:10" ht="20.25" customHeight="1">
      <c r="A55" s="274" t="s">
        <v>330</v>
      </c>
      <c r="B55" s="307">
        <v>9811</v>
      </c>
      <c r="C55" s="120">
        <v>0</v>
      </c>
      <c r="D55" s="307">
        <v>22509</v>
      </c>
      <c r="E55" s="307">
        <v>10939</v>
      </c>
      <c r="F55" s="307">
        <v>11570</v>
      </c>
      <c r="G55" s="682" t="s">
        <v>710</v>
      </c>
      <c r="H55" s="705"/>
      <c r="I55" s="682">
        <v>2.2999999999999998</v>
      </c>
      <c r="J55" s="683"/>
    </row>
    <row r="56" spans="1:10" ht="20.25" customHeight="1">
      <c r="A56" s="274" t="s">
        <v>711</v>
      </c>
      <c r="B56" s="307">
        <v>9820</v>
      </c>
      <c r="C56" s="120">
        <v>0.1</v>
      </c>
      <c r="D56" s="307">
        <v>22294</v>
      </c>
      <c r="E56" s="307">
        <v>10861</v>
      </c>
      <c r="F56" s="307">
        <v>11433</v>
      </c>
      <c r="G56" s="682">
        <v>-1</v>
      </c>
      <c r="H56" s="705"/>
      <c r="I56" s="682">
        <v>2.2999999999999998</v>
      </c>
      <c r="J56" s="683"/>
    </row>
    <row r="57" spans="1:10" ht="20.25" customHeight="1">
      <c r="A57" s="274" t="s">
        <v>712</v>
      </c>
      <c r="B57" s="307">
        <v>9812</v>
      </c>
      <c r="C57" s="120">
        <v>-0.1</v>
      </c>
      <c r="D57" s="307">
        <v>22079</v>
      </c>
      <c r="E57" s="307">
        <v>10734</v>
      </c>
      <c r="F57" s="307">
        <v>11345</v>
      </c>
      <c r="G57" s="682">
        <v>-1</v>
      </c>
      <c r="H57" s="705"/>
      <c r="I57" s="682">
        <v>2.2999999999999998</v>
      </c>
      <c r="J57" s="683"/>
    </row>
    <row r="58" spans="1:10" ht="20.25" customHeight="1">
      <c r="A58" s="274" t="s">
        <v>713</v>
      </c>
      <c r="B58" s="307">
        <v>9825</v>
      </c>
      <c r="C58" s="120">
        <v>0.1</v>
      </c>
      <c r="D58" s="307">
        <v>21896</v>
      </c>
      <c r="E58" s="307">
        <v>10639</v>
      </c>
      <c r="F58" s="307">
        <v>11257</v>
      </c>
      <c r="G58" s="682">
        <v>-0.8</v>
      </c>
      <c r="H58" s="705"/>
      <c r="I58" s="682">
        <v>2.2000000000000002</v>
      </c>
      <c r="J58" s="683"/>
    </row>
    <row r="59" spans="1:10" ht="20.25" customHeight="1">
      <c r="A59" s="274" t="s">
        <v>714</v>
      </c>
      <c r="B59" s="307">
        <v>9768</v>
      </c>
      <c r="C59" s="120">
        <v>-0.6</v>
      </c>
      <c r="D59" s="307">
        <v>21541</v>
      </c>
      <c r="E59" s="307">
        <v>10437</v>
      </c>
      <c r="F59" s="307">
        <v>11104</v>
      </c>
      <c r="G59" s="682">
        <v>-1.4</v>
      </c>
      <c r="H59" s="705"/>
      <c r="I59" s="682">
        <v>2.2000000000000002</v>
      </c>
      <c r="J59" s="683"/>
    </row>
    <row r="60" spans="1:10" ht="20.25" customHeight="1">
      <c r="A60" s="274" t="s">
        <v>715</v>
      </c>
      <c r="B60" s="73">
        <v>9764</v>
      </c>
      <c r="C60" s="250">
        <v>0</v>
      </c>
      <c r="D60" s="73">
        <v>21338</v>
      </c>
      <c r="E60" s="73">
        <v>10296</v>
      </c>
      <c r="F60" s="73">
        <v>11042</v>
      </c>
      <c r="G60" s="669">
        <v>-0.9</v>
      </c>
      <c r="H60" s="671"/>
      <c r="I60" s="669">
        <v>2.2000000000000002</v>
      </c>
      <c r="J60" s="670"/>
    </row>
    <row r="61" spans="1:10" ht="20.25" customHeight="1">
      <c r="A61" s="274" t="s">
        <v>943</v>
      </c>
      <c r="B61" s="73">
        <v>9730</v>
      </c>
      <c r="C61" s="250">
        <v>-0.3</v>
      </c>
      <c r="D61" s="73">
        <v>21047</v>
      </c>
      <c r="E61" s="73">
        <v>10162</v>
      </c>
      <c r="F61" s="73">
        <v>10885</v>
      </c>
      <c r="G61" s="669">
        <v>-1.4</v>
      </c>
      <c r="H61" s="671"/>
      <c r="I61" s="669">
        <v>2.2000000000000002</v>
      </c>
      <c r="J61" s="670"/>
    </row>
    <row r="62" spans="1:10" ht="20.25" customHeight="1">
      <c r="A62" s="274" t="s">
        <v>944</v>
      </c>
      <c r="B62" s="73">
        <v>9730</v>
      </c>
      <c r="C62" s="250">
        <v>0</v>
      </c>
      <c r="D62" s="73">
        <v>20902</v>
      </c>
      <c r="E62" s="73">
        <v>10070</v>
      </c>
      <c r="F62" s="73">
        <v>10832</v>
      </c>
      <c r="G62" s="669">
        <v>-0.7</v>
      </c>
      <c r="H62" s="671"/>
      <c r="I62" s="669">
        <v>2.1</v>
      </c>
      <c r="J62" s="670"/>
    </row>
    <row r="63" spans="1:10" ht="20.25" customHeight="1">
      <c r="A63" s="274" t="s">
        <v>945</v>
      </c>
      <c r="B63" s="73">
        <v>9701</v>
      </c>
      <c r="C63" s="250">
        <v>-0.3</v>
      </c>
      <c r="D63" s="73">
        <v>20605</v>
      </c>
      <c r="E63" s="73">
        <v>9933</v>
      </c>
      <c r="F63" s="73">
        <v>10672</v>
      </c>
      <c r="G63" s="669">
        <v>-1.4</v>
      </c>
      <c r="H63" s="671"/>
      <c r="I63" s="669">
        <v>2.1</v>
      </c>
      <c r="J63" s="670"/>
    </row>
    <row r="64" spans="1:10" ht="20.25" customHeight="1">
      <c r="A64" s="274" t="s">
        <v>946</v>
      </c>
      <c r="B64" s="73">
        <v>9669</v>
      </c>
      <c r="C64" s="250">
        <v>-0.3</v>
      </c>
      <c r="D64" s="73">
        <v>20282</v>
      </c>
      <c r="E64" s="73">
        <v>9803</v>
      </c>
      <c r="F64" s="73">
        <v>10479</v>
      </c>
      <c r="G64" s="669">
        <v>-1.6</v>
      </c>
      <c r="H64" s="671"/>
      <c r="I64" s="669">
        <v>2.1</v>
      </c>
      <c r="J64" s="670"/>
    </row>
    <row r="65" spans="1:11" ht="20.25" customHeight="1" thickBot="1">
      <c r="A65" s="275" t="s">
        <v>947</v>
      </c>
      <c r="B65" s="65">
        <v>9629</v>
      </c>
      <c r="C65" s="121">
        <v>-0.4</v>
      </c>
      <c r="D65" s="65">
        <v>20025</v>
      </c>
      <c r="E65" s="65">
        <v>9684</v>
      </c>
      <c r="F65" s="65">
        <v>10341</v>
      </c>
      <c r="G65" s="687">
        <v>-1.2</v>
      </c>
      <c r="H65" s="695"/>
      <c r="I65" s="687">
        <v>2.1</v>
      </c>
      <c r="J65" s="688"/>
    </row>
    <row r="66" spans="1:11" ht="20.100000000000001" customHeight="1">
      <c r="A66" s="315"/>
      <c r="B66" s="315"/>
      <c r="C66" s="315"/>
      <c r="D66" s="315"/>
      <c r="E66" s="342"/>
      <c r="F66" s="342"/>
      <c r="G66" s="342"/>
      <c r="H66" s="342"/>
      <c r="I66" s="399"/>
      <c r="J66" s="399" t="s">
        <v>1025</v>
      </c>
    </row>
    <row r="67" spans="1:11" ht="20.100000000000001" customHeight="1" thickBot="1">
      <c r="A67" s="702" t="s">
        <v>513</v>
      </c>
      <c r="B67" s="702"/>
      <c r="C67" s="702"/>
      <c r="D67" s="8"/>
      <c r="F67" s="279"/>
      <c r="G67" s="279"/>
      <c r="H67" s="279"/>
      <c r="I67" s="279"/>
      <c r="J67" s="207" t="s">
        <v>512</v>
      </c>
    </row>
    <row r="68" spans="1:11" ht="14.25" customHeight="1">
      <c r="A68" s="435" t="s">
        <v>0</v>
      </c>
      <c r="B68" s="414" t="s">
        <v>19</v>
      </c>
      <c r="C68" s="703" t="s">
        <v>233</v>
      </c>
      <c r="D68" s="703"/>
      <c r="E68" s="703" t="s">
        <v>234</v>
      </c>
      <c r="F68" s="703"/>
      <c r="G68" s="689" t="s">
        <v>224</v>
      </c>
      <c r="H68" s="690"/>
      <c r="I68" s="691"/>
      <c r="J68" s="485" t="s">
        <v>235</v>
      </c>
    </row>
    <row r="69" spans="1:11" ht="13.5" customHeight="1">
      <c r="A69" s="436"/>
      <c r="B69" s="437"/>
      <c r="C69" s="237" t="s">
        <v>374</v>
      </c>
      <c r="D69" s="237" t="s">
        <v>373</v>
      </c>
      <c r="E69" s="237" t="s">
        <v>372</v>
      </c>
      <c r="F69" s="237" t="s">
        <v>371</v>
      </c>
      <c r="G69" s="237" t="s">
        <v>236</v>
      </c>
      <c r="H69" s="549" t="s">
        <v>237</v>
      </c>
      <c r="I69" s="680"/>
      <c r="J69" s="662"/>
    </row>
    <row r="70" spans="1:11" ht="7.5" customHeight="1">
      <c r="A70" s="329"/>
      <c r="B70" s="303" t="s">
        <v>133</v>
      </c>
      <c r="C70" s="303" t="s">
        <v>623</v>
      </c>
      <c r="D70" s="303" t="s">
        <v>623</v>
      </c>
      <c r="E70" s="303" t="s">
        <v>623</v>
      </c>
      <c r="F70" s="303" t="s">
        <v>623</v>
      </c>
      <c r="G70" s="303" t="s">
        <v>623</v>
      </c>
      <c r="H70" s="483" t="s">
        <v>623</v>
      </c>
      <c r="I70" s="681"/>
      <c r="J70" s="306" t="s">
        <v>1030</v>
      </c>
    </row>
    <row r="71" spans="1:11" s="347" customFormat="1" ht="19.5" hidden="1" customHeight="1" outlineLevel="1">
      <c r="A71" s="235" t="s">
        <v>853</v>
      </c>
      <c r="B71" s="49">
        <v>25452</v>
      </c>
      <c r="C71" s="49">
        <v>490</v>
      </c>
      <c r="D71" s="49">
        <v>171</v>
      </c>
      <c r="E71" s="49">
        <v>1345</v>
      </c>
      <c r="F71" s="49">
        <v>1129</v>
      </c>
      <c r="G71" s="49">
        <v>44</v>
      </c>
      <c r="H71" s="675">
        <v>9</v>
      </c>
      <c r="I71" s="676"/>
      <c r="J71" s="254">
        <v>570</v>
      </c>
      <c r="K71" s="402"/>
    </row>
    <row r="72" spans="1:11" s="347" customFormat="1" ht="19.5" hidden="1" customHeight="1" outlineLevel="1">
      <c r="A72" s="235" t="s">
        <v>854</v>
      </c>
      <c r="B72" s="49">
        <v>25872</v>
      </c>
      <c r="C72" s="49">
        <v>530</v>
      </c>
      <c r="D72" s="49">
        <v>182</v>
      </c>
      <c r="E72" s="49">
        <v>1266</v>
      </c>
      <c r="F72" s="49">
        <v>1183</v>
      </c>
      <c r="G72" s="49">
        <v>40</v>
      </c>
      <c r="H72" s="675">
        <v>51</v>
      </c>
      <c r="I72" s="676"/>
      <c r="J72" s="254">
        <v>420</v>
      </c>
      <c r="K72" s="402"/>
    </row>
    <row r="73" spans="1:11" s="347" customFormat="1" ht="19.5" hidden="1" customHeight="1" outlineLevel="1">
      <c r="A73" s="235" t="s">
        <v>855</v>
      </c>
      <c r="B73" s="49">
        <v>27847</v>
      </c>
      <c r="C73" s="49">
        <v>570</v>
      </c>
      <c r="D73" s="49">
        <v>186</v>
      </c>
      <c r="E73" s="49">
        <v>3133</v>
      </c>
      <c r="F73" s="49">
        <v>1265</v>
      </c>
      <c r="G73" s="49">
        <v>36</v>
      </c>
      <c r="H73" s="675">
        <v>313</v>
      </c>
      <c r="I73" s="676"/>
      <c r="J73" s="254">
        <v>1975</v>
      </c>
      <c r="K73" s="402"/>
    </row>
    <row r="74" spans="1:11" s="347" customFormat="1" ht="19.5" hidden="1" customHeight="1" outlineLevel="1">
      <c r="A74" s="235" t="s">
        <v>856</v>
      </c>
      <c r="B74" s="49">
        <v>28432</v>
      </c>
      <c r="C74" s="49">
        <v>571</v>
      </c>
      <c r="D74" s="49">
        <v>152</v>
      </c>
      <c r="E74" s="49">
        <v>1624</v>
      </c>
      <c r="F74" s="49">
        <v>1260</v>
      </c>
      <c r="G74" s="49">
        <v>25</v>
      </c>
      <c r="H74" s="675">
        <v>223</v>
      </c>
      <c r="I74" s="676"/>
      <c r="J74" s="254">
        <v>585</v>
      </c>
      <c r="K74" s="402"/>
    </row>
    <row r="75" spans="1:11" s="347" customFormat="1" ht="19.5" hidden="1" customHeight="1" outlineLevel="1">
      <c r="A75" s="235" t="s">
        <v>857</v>
      </c>
      <c r="B75" s="49">
        <v>27850</v>
      </c>
      <c r="C75" s="49">
        <v>629</v>
      </c>
      <c r="D75" s="49">
        <v>139</v>
      </c>
      <c r="E75" s="49">
        <v>1634</v>
      </c>
      <c r="F75" s="49">
        <v>1559</v>
      </c>
      <c r="G75" s="49">
        <v>22</v>
      </c>
      <c r="H75" s="675">
        <v>1169</v>
      </c>
      <c r="I75" s="676"/>
      <c r="J75" s="254" t="s">
        <v>832</v>
      </c>
      <c r="K75" s="402"/>
    </row>
    <row r="76" spans="1:11" s="347" customFormat="1" ht="19.5" hidden="1" customHeight="1" outlineLevel="1">
      <c r="A76" s="235" t="s">
        <v>858</v>
      </c>
      <c r="B76" s="49">
        <v>27880</v>
      </c>
      <c r="C76" s="49">
        <v>578</v>
      </c>
      <c r="D76" s="49">
        <v>158</v>
      </c>
      <c r="E76" s="49">
        <v>1680</v>
      </c>
      <c r="F76" s="49">
        <v>1723</v>
      </c>
      <c r="G76" s="49">
        <v>33</v>
      </c>
      <c r="H76" s="675">
        <v>380</v>
      </c>
      <c r="I76" s="676"/>
      <c r="J76" s="254">
        <v>30</v>
      </c>
      <c r="K76" s="402"/>
    </row>
    <row r="77" spans="1:11" s="347" customFormat="1" ht="19.5" hidden="1" customHeight="1" outlineLevel="1">
      <c r="A77" s="235" t="s">
        <v>859</v>
      </c>
      <c r="B77" s="49">
        <v>28253</v>
      </c>
      <c r="C77" s="49">
        <v>561</v>
      </c>
      <c r="D77" s="49">
        <v>148</v>
      </c>
      <c r="E77" s="49">
        <v>1890</v>
      </c>
      <c r="F77" s="49">
        <v>1585</v>
      </c>
      <c r="G77" s="49">
        <v>27</v>
      </c>
      <c r="H77" s="675">
        <v>372</v>
      </c>
      <c r="I77" s="676"/>
      <c r="J77" s="254">
        <v>373</v>
      </c>
      <c r="K77" s="402"/>
    </row>
    <row r="78" spans="1:11" s="347" customFormat="1" ht="19.5" hidden="1" customHeight="1" outlineLevel="1">
      <c r="A78" s="235" t="s">
        <v>860</v>
      </c>
      <c r="B78" s="49">
        <v>28450</v>
      </c>
      <c r="C78" s="49">
        <v>534</v>
      </c>
      <c r="D78" s="49">
        <v>144</v>
      </c>
      <c r="E78" s="49">
        <v>1802</v>
      </c>
      <c r="F78" s="49">
        <v>1983</v>
      </c>
      <c r="G78" s="49">
        <v>41</v>
      </c>
      <c r="H78" s="675">
        <v>53</v>
      </c>
      <c r="I78" s="676"/>
      <c r="J78" s="254">
        <v>197</v>
      </c>
      <c r="K78" s="402"/>
    </row>
    <row r="79" spans="1:11" s="347" customFormat="1" ht="19.5" hidden="1" customHeight="1" outlineLevel="1">
      <c r="A79" s="235" t="s">
        <v>861</v>
      </c>
      <c r="B79" s="49">
        <v>28105</v>
      </c>
      <c r="C79" s="49">
        <v>521</v>
      </c>
      <c r="D79" s="49">
        <v>132</v>
      </c>
      <c r="E79" s="49">
        <v>1736</v>
      </c>
      <c r="F79" s="49">
        <v>1842</v>
      </c>
      <c r="G79" s="49">
        <v>23</v>
      </c>
      <c r="H79" s="675">
        <v>651</v>
      </c>
      <c r="I79" s="676"/>
      <c r="J79" s="254" t="s">
        <v>833</v>
      </c>
      <c r="K79" s="402"/>
    </row>
    <row r="80" spans="1:11" s="347" customFormat="1" ht="19.5" hidden="1" customHeight="1" outlineLevel="1">
      <c r="A80" s="235" t="s">
        <v>862</v>
      </c>
      <c r="B80" s="49">
        <v>27049</v>
      </c>
      <c r="C80" s="49">
        <v>458</v>
      </c>
      <c r="D80" s="49">
        <v>130</v>
      </c>
      <c r="E80" s="49">
        <v>1730</v>
      </c>
      <c r="F80" s="49">
        <v>2032</v>
      </c>
      <c r="G80" s="49">
        <v>20</v>
      </c>
      <c r="H80" s="675">
        <v>1102</v>
      </c>
      <c r="I80" s="676"/>
      <c r="J80" s="254" t="s">
        <v>834</v>
      </c>
      <c r="K80" s="402"/>
    </row>
    <row r="81" spans="1:11" s="347" customFormat="1" ht="19.5" hidden="1" customHeight="1" outlineLevel="1">
      <c r="A81" s="235" t="s">
        <v>863</v>
      </c>
      <c r="B81" s="49">
        <v>27308</v>
      </c>
      <c r="C81" s="49">
        <v>417</v>
      </c>
      <c r="D81" s="49">
        <v>141</v>
      </c>
      <c r="E81" s="49">
        <v>1951</v>
      </c>
      <c r="F81" s="49">
        <v>1949</v>
      </c>
      <c r="G81" s="49">
        <v>23</v>
      </c>
      <c r="H81" s="675">
        <v>42</v>
      </c>
      <c r="I81" s="676"/>
      <c r="J81" s="254">
        <v>259</v>
      </c>
      <c r="K81" s="402"/>
    </row>
    <row r="82" spans="1:11" s="347" customFormat="1" ht="19.5" hidden="1" customHeight="1" outlineLevel="1">
      <c r="A82" s="235" t="s">
        <v>864</v>
      </c>
      <c r="B82" s="49">
        <v>27330</v>
      </c>
      <c r="C82" s="49">
        <v>501</v>
      </c>
      <c r="D82" s="49">
        <v>157</v>
      </c>
      <c r="E82" s="49">
        <v>2220</v>
      </c>
      <c r="F82" s="49">
        <v>2304</v>
      </c>
      <c r="G82" s="49">
        <v>2</v>
      </c>
      <c r="H82" s="675">
        <v>240</v>
      </c>
      <c r="I82" s="676"/>
      <c r="J82" s="254">
        <v>22</v>
      </c>
      <c r="K82" s="402"/>
    </row>
    <row r="83" spans="1:11" s="347" customFormat="1" ht="19.5" hidden="1" customHeight="1" outlineLevel="1">
      <c r="A83" s="235" t="s">
        <v>865</v>
      </c>
      <c r="B83" s="49">
        <v>25957</v>
      </c>
      <c r="C83" s="49">
        <v>441</v>
      </c>
      <c r="D83" s="49">
        <v>162</v>
      </c>
      <c r="E83" s="49">
        <v>2843</v>
      </c>
      <c r="F83" s="49">
        <v>3034</v>
      </c>
      <c r="G83" s="49">
        <v>8</v>
      </c>
      <c r="H83" s="675">
        <v>1469</v>
      </c>
      <c r="I83" s="676"/>
      <c r="J83" s="254" t="s">
        <v>835</v>
      </c>
      <c r="K83" s="402"/>
    </row>
    <row r="84" spans="1:11" s="347" customFormat="1" ht="19.5" hidden="1" customHeight="1" outlineLevel="1">
      <c r="A84" s="235" t="s">
        <v>866</v>
      </c>
      <c r="B84" s="49">
        <v>25721</v>
      </c>
      <c r="C84" s="49">
        <v>465</v>
      </c>
      <c r="D84" s="49">
        <v>147</v>
      </c>
      <c r="E84" s="49">
        <v>2238</v>
      </c>
      <c r="F84" s="49">
        <v>2646</v>
      </c>
      <c r="G84" s="49">
        <v>19</v>
      </c>
      <c r="H84" s="675">
        <v>165</v>
      </c>
      <c r="I84" s="676"/>
      <c r="J84" s="254" t="s">
        <v>836</v>
      </c>
      <c r="K84" s="402"/>
    </row>
    <row r="85" spans="1:11" s="347" customFormat="1" ht="19.5" hidden="1" customHeight="1" outlineLevel="1">
      <c r="A85" s="235" t="s">
        <v>867</v>
      </c>
      <c r="B85" s="49">
        <v>25704</v>
      </c>
      <c r="C85" s="49">
        <v>433</v>
      </c>
      <c r="D85" s="49">
        <v>135</v>
      </c>
      <c r="E85" s="49">
        <v>2245</v>
      </c>
      <c r="F85" s="49">
        <v>2679</v>
      </c>
      <c r="G85" s="49">
        <v>170</v>
      </c>
      <c r="H85" s="675">
        <v>51</v>
      </c>
      <c r="I85" s="676"/>
      <c r="J85" s="254" t="s">
        <v>837</v>
      </c>
      <c r="K85" s="402"/>
    </row>
    <row r="86" spans="1:11" s="347" customFormat="1" ht="19.5" hidden="1" customHeight="1" outlineLevel="1">
      <c r="A86" s="235" t="s">
        <v>868</v>
      </c>
      <c r="B86" s="49">
        <v>25755</v>
      </c>
      <c r="C86" s="49">
        <v>463</v>
      </c>
      <c r="D86" s="49">
        <v>138</v>
      </c>
      <c r="E86" s="49">
        <v>2182</v>
      </c>
      <c r="F86" s="49">
        <v>2363</v>
      </c>
      <c r="G86" s="49">
        <v>2</v>
      </c>
      <c r="H86" s="675">
        <v>95</v>
      </c>
      <c r="I86" s="676"/>
      <c r="J86" s="254">
        <v>51</v>
      </c>
      <c r="K86" s="402"/>
    </row>
    <row r="87" spans="1:11" s="347" customFormat="1" ht="19.5" hidden="1" customHeight="1" outlineLevel="1">
      <c r="A87" s="235" t="s">
        <v>869</v>
      </c>
      <c r="B87" s="49">
        <v>25842</v>
      </c>
      <c r="C87" s="49">
        <v>523</v>
      </c>
      <c r="D87" s="49">
        <v>135</v>
      </c>
      <c r="E87" s="49">
        <v>2208</v>
      </c>
      <c r="F87" s="49">
        <v>2369</v>
      </c>
      <c r="G87" s="49">
        <v>4</v>
      </c>
      <c r="H87" s="675">
        <v>144</v>
      </c>
      <c r="I87" s="676"/>
      <c r="J87" s="254">
        <v>87</v>
      </c>
      <c r="K87" s="402"/>
    </row>
    <row r="88" spans="1:11" s="347" customFormat="1" ht="19.5" hidden="1" customHeight="1" outlineLevel="1">
      <c r="A88" s="235" t="s">
        <v>870</v>
      </c>
      <c r="B88" s="49">
        <v>25747</v>
      </c>
      <c r="C88" s="49">
        <v>481</v>
      </c>
      <c r="D88" s="49">
        <v>125</v>
      </c>
      <c r="E88" s="49">
        <v>1987</v>
      </c>
      <c r="F88" s="49">
        <v>2402</v>
      </c>
      <c r="G88" s="49" t="s">
        <v>127</v>
      </c>
      <c r="H88" s="675">
        <v>36</v>
      </c>
      <c r="I88" s="676"/>
      <c r="J88" s="254" t="s">
        <v>838</v>
      </c>
      <c r="K88" s="402"/>
    </row>
    <row r="89" spans="1:11" s="347" customFormat="1" ht="19.5" hidden="1" customHeight="1" outlineLevel="1">
      <c r="A89" s="235" t="s">
        <v>871</v>
      </c>
      <c r="B89" s="49">
        <v>25886</v>
      </c>
      <c r="C89" s="49">
        <v>473</v>
      </c>
      <c r="D89" s="49">
        <v>104</v>
      </c>
      <c r="E89" s="49">
        <v>1996</v>
      </c>
      <c r="F89" s="49">
        <v>2053</v>
      </c>
      <c r="G89" s="49" t="s">
        <v>127</v>
      </c>
      <c r="H89" s="675">
        <v>173</v>
      </c>
      <c r="I89" s="676"/>
      <c r="J89" s="254">
        <v>139</v>
      </c>
      <c r="K89" s="402"/>
    </row>
    <row r="90" spans="1:11" s="347" customFormat="1" ht="19.5" hidden="1" customHeight="1" outlineLevel="1">
      <c r="A90" s="235" t="s">
        <v>872</v>
      </c>
      <c r="B90" s="49">
        <v>26064</v>
      </c>
      <c r="C90" s="49">
        <v>447</v>
      </c>
      <c r="D90" s="49">
        <v>145</v>
      </c>
      <c r="E90" s="49">
        <v>1954</v>
      </c>
      <c r="F90" s="49">
        <v>1981</v>
      </c>
      <c r="G90" s="49">
        <v>1</v>
      </c>
      <c r="H90" s="675">
        <v>98</v>
      </c>
      <c r="I90" s="676"/>
      <c r="J90" s="254">
        <v>178</v>
      </c>
      <c r="K90" s="402"/>
    </row>
    <row r="91" spans="1:11" s="347" customFormat="1" ht="19.5" hidden="1" customHeight="1" outlineLevel="1">
      <c r="A91" s="235" t="s">
        <v>873</v>
      </c>
      <c r="B91" s="49">
        <v>26103</v>
      </c>
      <c r="C91" s="49">
        <v>446</v>
      </c>
      <c r="D91" s="49">
        <v>128</v>
      </c>
      <c r="E91" s="49">
        <v>1793</v>
      </c>
      <c r="F91" s="49">
        <v>1936</v>
      </c>
      <c r="G91" s="49">
        <v>1</v>
      </c>
      <c r="H91" s="675">
        <v>137</v>
      </c>
      <c r="I91" s="676"/>
      <c r="J91" s="254">
        <v>39</v>
      </c>
      <c r="K91" s="402"/>
    </row>
    <row r="92" spans="1:11" s="347" customFormat="1" ht="19.5" hidden="1" customHeight="1" outlineLevel="1">
      <c r="A92" s="235" t="s">
        <v>874</v>
      </c>
      <c r="B92" s="49">
        <v>26260</v>
      </c>
      <c r="C92" s="49">
        <v>423</v>
      </c>
      <c r="D92" s="49">
        <v>121</v>
      </c>
      <c r="E92" s="49">
        <v>1943</v>
      </c>
      <c r="F92" s="49">
        <v>1954</v>
      </c>
      <c r="G92" s="49" t="s">
        <v>127</v>
      </c>
      <c r="H92" s="675">
        <v>134</v>
      </c>
      <c r="I92" s="676"/>
      <c r="J92" s="254">
        <v>157</v>
      </c>
      <c r="K92" s="402"/>
    </row>
    <row r="93" spans="1:11" s="347" customFormat="1" ht="19.5" hidden="1" customHeight="1" outlineLevel="1">
      <c r="A93" s="235" t="s">
        <v>875</v>
      </c>
      <c r="B93" s="49">
        <v>26364</v>
      </c>
      <c r="C93" s="49">
        <v>407</v>
      </c>
      <c r="D93" s="49">
        <v>123</v>
      </c>
      <c r="E93" s="49">
        <v>1762</v>
      </c>
      <c r="F93" s="49">
        <v>1830</v>
      </c>
      <c r="G93" s="49" t="s">
        <v>127</v>
      </c>
      <c r="H93" s="675">
        <v>112</v>
      </c>
      <c r="I93" s="676"/>
      <c r="J93" s="254">
        <v>104</v>
      </c>
      <c r="K93" s="402"/>
    </row>
    <row r="94" spans="1:11" s="347" customFormat="1" ht="19.5" hidden="1" customHeight="1" outlineLevel="1">
      <c r="A94" s="235" t="s">
        <v>876</v>
      </c>
      <c r="B94" s="49">
        <v>26400</v>
      </c>
      <c r="C94" s="49">
        <v>376</v>
      </c>
      <c r="D94" s="49">
        <v>127</v>
      </c>
      <c r="E94" s="49">
        <v>1741</v>
      </c>
      <c r="F94" s="49">
        <v>1814</v>
      </c>
      <c r="G94" s="49" t="s">
        <v>127</v>
      </c>
      <c r="H94" s="675">
        <v>140</v>
      </c>
      <c r="I94" s="676"/>
      <c r="J94" s="254">
        <v>36</v>
      </c>
      <c r="K94" s="402"/>
    </row>
    <row r="95" spans="1:11" s="347" customFormat="1" ht="19.5" hidden="1" customHeight="1" outlineLevel="1">
      <c r="A95" s="235" t="s">
        <v>877</v>
      </c>
      <c r="B95" s="49">
        <v>26709</v>
      </c>
      <c r="C95" s="49">
        <v>386</v>
      </c>
      <c r="D95" s="49">
        <v>132</v>
      </c>
      <c r="E95" s="49">
        <v>1980</v>
      </c>
      <c r="F95" s="49">
        <v>1819</v>
      </c>
      <c r="G95" s="49" t="s">
        <v>127</v>
      </c>
      <c r="H95" s="675">
        <v>106</v>
      </c>
      <c r="I95" s="676"/>
      <c r="J95" s="254">
        <v>309</v>
      </c>
      <c r="K95" s="402"/>
    </row>
    <row r="96" spans="1:11" s="347" customFormat="1" ht="19.5" hidden="1" customHeight="1" outlineLevel="1">
      <c r="A96" s="235" t="s">
        <v>878</v>
      </c>
      <c r="B96" s="49">
        <v>26805</v>
      </c>
      <c r="C96" s="49">
        <v>384</v>
      </c>
      <c r="D96" s="49">
        <v>140</v>
      </c>
      <c r="E96" s="49">
        <v>1813</v>
      </c>
      <c r="F96" s="49">
        <v>1845</v>
      </c>
      <c r="G96" s="49" t="s">
        <v>127</v>
      </c>
      <c r="H96" s="675">
        <v>116</v>
      </c>
      <c r="I96" s="676"/>
      <c r="J96" s="254">
        <v>96</v>
      </c>
      <c r="K96" s="402"/>
    </row>
    <row r="97" spans="1:11" s="347" customFormat="1" ht="19.5" hidden="1" customHeight="1" outlineLevel="1">
      <c r="A97" s="235" t="s">
        <v>879</v>
      </c>
      <c r="B97" s="49">
        <v>26912</v>
      </c>
      <c r="C97" s="49">
        <v>396</v>
      </c>
      <c r="D97" s="49">
        <v>154</v>
      </c>
      <c r="E97" s="49">
        <v>1669</v>
      </c>
      <c r="F97" s="49">
        <v>1696</v>
      </c>
      <c r="G97" s="49" t="s">
        <v>127</v>
      </c>
      <c r="H97" s="675">
        <v>108</v>
      </c>
      <c r="I97" s="676"/>
      <c r="J97" s="254">
        <v>107</v>
      </c>
      <c r="K97" s="402"/>
    </row>
    <row r="98" spans="1:11" s="347" customFormat="1" ht="19.5" hidden="1" customHeight="1" outlineLevel="1">
      <c r="A98" s="235" t="s">
        <v>880</v>
      </c>
      <c r="B98" s="49">
        <v>26784</v>
      </c>
      <c r="C98" s="49">
        <v>407</v>
      </c>
      <c r="D98" s="49">
        <v>155</v>
      </c>
      <c r="E98" s="49">
        <v>1563</v>
      </c>
      <c r="F98" s="49">
        <v>1844</v>
      </c>
      <c r="G98" s="49">
        <v>1</v>
      </c>
      <c r="H98" s="675">
        <v>100</v>
      </c>
      <c r="I98" s="676"/>
      <c r="J98" s="254" t="s">
        <v>839</v>
      </c>
      <c r="K98" s="402"/>
    </row>
    <row r="99" spans="1:11" s="347" customFormat="1" ht="19.5" hidden="1" customHeight="1" outlineLevel="1">
      <c r="A99" s="235" t="s">
        <v>881</v>
      </c>
      <c r="B99" s="49">
        <v>26697</v>
      </c>
      <c r="C99" s="49">
        <v>371</v>
      </c>
      <c r="D99" s="49">
        <v>158</v>
      </c>
      <c r="E99" s="49">
        <v>1562</v>
      </c>
      <c r="F99" s="49">
        <v>1716</v>
      </c>
      <c r="G99" s="49" t="s">
        <v>127</v>
      </c>
      <c r="H99" s="675">
        <v>146</v>
      </c>
      <c r="I99" s="676"/>
      <c r="J99" s="254" t="s">
        <v>840</v>
      </c>
      <c r="K99" s="402"/>
    </row>
    <row r="100" spans="1:11" s="347" customFormat="1" ht="19.5" hidden="1" customHeight="1" outlineLevel="1">
      <c r="A100" s="235" t="s">
        <v>882</v>
      </c>
      <c r="B100" s="49">
        <v>26664</v>
      </c>
      <c r="C100" s="49">
        <v>355</v>
      </c>
      <c r="D100" s="49">
        <v>140</v>
      </c>
      <c r="E100" s="49">
        <v>1619</v>
      </c>
      <c r="F100" s="49">
        <v>1873</v>
      </c>
      <c r="G100" s="49">
        <v>15</v>
      </c>
      <c r="H100" s="675">
        <v>9</v>
      </c>
      <c r="I100" s="676"/>
      <c r="J100" s="254" t="s">
        <v>841</v>
      </c>
      <c r="K100" s="402"/>
    </row>
    <row r="101" spans="1:11" s="347" customFormat="1" ht="19.5" hidden="1" customHeight="1" outlineLevel="1">
      <c r="A101" s="235" t="s">
        <v>883</v>
      </c>
      <c r="B101" s="49">
        <v>26436</v>
      </c>
      <c r="C101" s="49">
        <v>322</v>
      </c>
      <c r="D101" s="49">
        <v>142</v>
      </c>
      <c r="E101" s="49">
        <v>1474</v>
      </c>
      <c r="F101" s="49">
        <v>1894</v>
      </c>
      <c r="G101" s="49">
        <v>28</v>
      </c>
      <c r="H101" s="675">
        <v>16</v>
      </c>
      <c r="I101" s="676"/>
      <c r="J101" s="254" t="s">
        <v>842</v>
      </c>
      <c r="K101" s="402"/>
    </row>
    <row r="102" spans="1:11" s="347" customFormat="1" ht="19.5" hidden="1" customHeight="1" outlineLevel="1">
      <c r="A102" s="235" t="s">
        <v>884</v>
      </c>
      <c r="B102" s="49">
        <v>26329</v>
      </c>
      <c r="C102" s="49">
        <v>312</v>
      </c>
      <c r="D102" s="49">
        <v>122</v>
      </c>
      <c r="E102" s="49">
        <v>1367</v>
      </c>
      <c r="F102" s="49">
        <v>1691</v>
      </c>
      <c r="G102" s="49">
        <v>31</v>
      </c>
      <c r="H102" s="675">
        <v>4</v>
      </c>
      <c r="I102" s="676"/>
      <c r="J102" s="254" t="s">
        <v>843</v>
      </c>
      <c r="K102" s="402"/>
    </row>
    <row r="103" spans="1:11" s="347" customFormat="1" ht="19.5" hidden="1" customHeight="1" outlineLevel="1">
      <c r="A103" s="235" t="s">
        <v>885</v>
      </c>
      <c r="B103" s="49">
        <v>26051</v>
      </c>
      <c r="C103" s="49">
        <v>301</v>
      </c>
      <c r="D103" s="49">
        <v>142</v>
      </c>
      <c r="E103" s="49">
        <v>1343</v>
      </c>
      <c r="F103" s="49">
        <v>1791</v>
      </c>
      <c r="G103" s="49">
        <v>12</v>
      </c>
      <c r="H103" s="675">
        <v>1</v>
      </c>
      <c r="I103" s="676"/>
      <c r="J103" s="254" t="s">
        <v>844</v>
      </c>
      <c r="K103" s="402"/>
    </row>
    <row r="104" spans="1:11" s="347" customFormat="1" ht="19.5" hidden="1" customHeight="1" outlineLevel="1">
      <c r="A104" s="235" t="s">
        <v>285</v>
      </c>
      <c r="B104" s="49">
        <v>25825</v>
      </c>
      <c r="C104" s="49">
        <v>299</v>
      </c>
      <c r="D104" s="49">
        <v>168</v>
      </c>
      <c r="E104" s="49">
        <v>1200</v>
      </c>
      <c r="F104" s="49">
        <v>1573</v>
      </c>
      <c r="G104" s="49">
        <v>16</v>
      </c>
      <c r="H104" s="675" t="s">
        <v>127</v>
      </c>
      <c r="I104" s="676"/>
      <c r="J104" s="254" t="s">
        <v>845</v>
      </c>
      <c r="K104" s="402"/>
    </row>
    <row r="105" spans="1:11" s="347" customFormat="1" ht="19.5" hidden="1" customHeight="1" outlineLevel="1">
      <c r="A105" s="235" t="s">
        <v>886</v>
      </c>
      <c r="B105" s="49">
        <v>25551</v>
      </c>
      <c r="C105" s="49">
        <v>261</v>
      </c>
      <c r="D105" s="49">
        <v>119</v>
      </c>
      <c r="E105" s="49">
        <v>1113</v>
      </c>
      <c r="F105" s="49">
        <v>1543</v>
      </c>
      <c r="G105" s="49">
        <v>14</v>
      </c>
      <c r="H105" s="675" t="s">
        <v>127</v>
      </c>
      <c r="I105" s="676"/>
      <c r="J105" s="254" t="s">
        <v>846</v>
      </c>
      <c r="K105" s="402"/>
    </row>
    <row r="106" spans="1:11" s="347" customFormat="1" ht="19.5" hidden="1" customHeight="1" outlineLevel="1">
      <c r="A106" s="235" t="s">
        <v>887</v>
      </c>
      <c r="B106" s="49">
        <v>25252</v>
      </c>
      <c r="C106" s="49">
        <v>269</v>
      </c>
      <c r="D106" s="49">
        <v>163</v>
      </c>
      <c r="E106" s="49">
        <v>1173</v>
      </c>
      <c r="F106" s="49">
        <v>1580</v>
      </c>
      <c r="G106" s="49">
        <v>10</v>
      </c>
      <c r="H106" s="675">
        <v>8</v>
      </c>
      <c r="I106" s="676"/>
      <c r="J106" s="254" t="s">
        <v>847</v>
      </c>
      <c r="K106" s="402"/>
    </row>
    <row r="107" spans="1:11" s="347" customFormat="1" ht="19.5" hidden="1" customHeight="1" outlineLevel="1">
      <c r="A107" s="235" t="s">
        <v>888</v>
      </c>
      <c r="B107" s="49">
        <v>25079</v>
      </c>
      <c r="C107" s="49">
        <v>255</v>
      </c>
      <c r="D107" s="49">
        <v>154</v>
      </c>
      <c r="E107" s="49">
        <v>1200</v>
      </c>
      <c r="F107" s="49">
        <v>1478</v>
      </c>
      <c r="G107" s="49">
        <v>9</v>
      </c>
      <c r="H107" s="675">
        <v>5</v>
      </c>
      <c r="I107" s="676"/>
      <c r="J107" s="254" t="s">
        <v>848</v>
      </c>
      <c r="K107" s="402"/>
    </row>
    <row r="108" spans="1:11" s="347" customFormat="1" ht="19.5" hidden="1" customHeight="1" outlineLevel="1">
      <c r="A108" s="235" t="s">
        <v>889</v>
      </c>
      <c r="B108" s="49">
        <v>24934</v>
      </c>
      <c r="C108" s="49">
        <v>241</v>
      </c>
      <c r="D108" s="49">
        <v>169</v>
      </c>
      <c r="E108" s="49">
        <v>1112</v>
      </c>
      <c r="F108" s="49">
        <v>1335</v>
      </c>
      <c r="G108" s="49">
        <v>14</v>
      </c>
      <c r="H108" s="675">
        <v>8</v>
      </c>
      <c r="I108" s="676"/>
      <c r="J108" s="254" t="s">
        <v>849</v>
      </c>
      <c r="K108" s="402"/>
    </row>
    <row r="109" spans="1:11" s="347" customFormat="1" ht="19.5" hidden="1" customHeight="1" outlineLevel="1">
      <c r="A109" s="235" t="s">
        <v>890</v>
      </c>
      <c r="B109" s="49">
        <v>24756</v>
      </c>
      <c r="C109" s="49">
        <v>244</v>
      </c>
      <c r="D109" s="49">
        <v>164</v>
      </c>
      <c r="E109" s="49">
        <v>987</v>
      </c>
      <c r="F109" s="49">
        <v>1254</v>
      </c>
      <c r="G109" s="49">
        <v>10</v>
      </c>
      <c r="H109" s="675">
        <v>1</v>
      </c>
      <c r="I109" s="676"/>
      <c r="J109" s="254" t="s">
        <v>850</v>
      </c>
      <c r="K109" s="402"/>
    </row>
    <row r="110" spans="1:11" s="347" customFormat="1" ht="19.5" hidden="1" customHeight="1" outlineLevel="1">
      <c r="A110" s="235" t="s">
        <v>891</v>
      </c>
      <c r="B110" s="49">
        <v>24639</v>
      </c>
      <c r="C110" s="49">
        <v>225</v>
      </c>
      <c r="D110" s="49">
        <v>173</v>
      </c>
      <c r="E110" s="49">
        <v>1168</v>
      </c>
      <c r="F110" s="49">
        <v>1338</v>
      </c>
      <c r="G110" s="49">
        <v>5</v>
      </c>
      <c r="H110" s="675">
        <v>4</v>
      </c>
      <c r="I110" s="676"/>
      <c r="J110" s="254" t="s">
        <v>851</v>
      </c>
      <c r="K110" s="402"/>
    </row>
    <row r="111" spans="1:11" s="347" customFormat="1" ht="19.5" hidden="1" customHeight="1" outlineLevel="1">
      <c r="A111" s="235" t="s">
        <v>892</v>
      </c>
      <c r="B111" s="49">
        <v>24452</v>
      </c>
      <c r="C111" s="49">
        <v>166</v>
      </c>
      <c r="D111" s="49">
        <v>172</v>
      </c>
      <c r="E111" s="49">
        <v>1183</v>
      </c>
      <c r="F111" s="49">
        <v>1368</v>
      </c>
      <c r="G111" s="49">
        <v>4</v>
      </c>
      <c r="H111" s="675" t="s">
        <v>127</v>
      </c>
      <c r="I111" s="676"/>
      <c r="J111" s="254" t="s">
        <v>852</v>
      </c>
      <c r="K111" s="402"/>
    </row>
    <row r="112" spans="1:11" s="347" customFormat="1" ht="20.25" hidden="1" customHeight="1" outlineLevel="1">
      <c r="A112" s="235" t="s">
        <v>717</v>
      </c>
      <c r="B112" s="49">
        <v>24226</v>
      </c>
      <c r="C112" s="49">
        <v>235</v>
      </c>
      <c r="D112" s="49">
        <v>176</v>
      </c>
      <c r="E112" s="49">
        <v>1103</v>
      </c>
      <c r="F112" s="49">
        <v>1386</v>
      </c>
      <c r="G112" s="49">
        <v>3</v>
      </c>
      <c r="H112" s="675">
        <v>5</v>
      </c>
      <c r="I112" s="676"/>
      <c r="J112" s="254">
        <v>-226</v>
      </c>
    </row>
    <row r="113" spans="1:10" s="347" customFormat="1" ht="20.25" hidden="1" customHeight="1" outlineLevel="1">
      <c r="A113" s="235" t="s">
        <v>718</v>
      </c>
      <c r="B113" s="49">
        <v>24128</v>
      </c>
      <c r="C113" s="49">
        <v>206</v>
      </c>
      <c r="D113" s="49">
        <v>184</v>
      </c>
      <c r="E113" s="49">
        <v>1232</v>
      </c>
      <c r="F113" s="49">
        <v>1354</v>
      </c>
      <c r="G113" s="49">
        <v>2</v>
      </c>
      <c r="H113" s="675" t="s">
        <v>127</v>
      </c>
      <c r="I113" s="676"/>
      <c r="J113" s="254">
        <v>-98</v>
      </c>
    </row>
    <row r="114" spans="1:10" s="347" customFormat="1" ht="20.25" hidden="1" customHeight="1" outlineLevel="1">
      <c r="A114" s="235" t="s">
        <v>719</v>
      </c>
      <c r="B114" s="49">
        <v>23962</v>
      </c>
      <c r="C114" s="49">
        <v>218</v>
      </c>
      <c r="D114" s="49">
        <v>177</v>
      </c>
      <c r="E114" s="49">
        <v>1136</v>
      </c>
      <c r="F114" s="49">
        <v>1346</v>
      </c>
      <c r="G114" s="49">
        <v>5</v>
      </c>
      <c r="H114" s="675">
        <v>2</v>
      </c>
      <c r="I114" s="676"/>
      <c r="J114" s="254">
        <v>-166</v>
      </c>
    </row>
    <row r="115" spans="1:10" s="347" customFormat="1" ht="20.25" hidden="1" customHeight="1" outlineLevel="1">
      <c r="A115" s="235" t="s">
        <v>720</v>
      </c>
      <c r="B115" s="49">
        <v>23799</v>
      </c>
      <c r="C115" s="49">
        <v>209</v>
      </c>
      <c r="D115" s="49">
        <v>158</v>
      </c>
      <c r="E115" s="49">
        <v>1113</v>
      </c>
      <c r="F115" s="49">
        <v>1337</v>
      </c>
      <c r="G115" s="49">
        <v>11</v>
      </c>
      <c r="H115" s="675">
        <v>1</v>
      </c>
      <c r="I115" s="676"/>
      <c r="J115" s="254">
        <v>-163</v>
      </c>
    </row>
    <row r="116" spans="1:10" s="347" customFormat="1" ht="20.25" hidden="1" customHeight="1" outlineLevel="1">
      <c r="A116" s="235" t="s">
        <v>721</v>
      </c>
      <c r="B116" s="49">
        <v>23572</v>
      </c>
      <c r="C116" s="49">
        <v>183</v>
      </c>
      <c r="D116" s="49">
        <v>200</v>
      </c>
      <c r="E116" s="49">
        <v>1078</v>
      </c>
      <c r="F116" s="49">
        <v>1301</v>
      </c>
      <c r="G116" s="49">
        <v>14</v>
      </c>
      <c r="H116" s="675">
        <v>1</v>
      </c>
      <c r="I116" s="676"/>
      <c r="J116" s="254">
        <v>-227</v>
      </c>
    </row>
    <row r="117" spans="1:10" s="347" customFormat="1" ht="20.25" customHeight="1" collapsed="1">
      <c r="A117" s="236" t="s">
        <v>949</v>
      </c>
      <c r="B117" s="305">
        <v>23262</v>
      </c>
      <c r="C117" s="305">
        <v>217</v>
      </c>
      <c r="D117" s="305">
        <v>194</v>
      </c>
      <c r="E117" s="305">
        <v>1037</v>
      </c>
      <c r="F117" s="305">
        <v>1377</v>
      </c>
      <c r="G117" s="305">
        <v>7</v>
      </c>
      <c r="H117" s="493" t="s">
        <v>127</v>
      </c>
      <c r="I117" s="686"/>
      <c r="J117" s="214">
        <v>-310</v>
      </c>
    </row>
    <row r="118" spans="1:10" s="347" customFormat="1" ht="20.25" customHeight="1">
      <c r="A118" s="274" t="s">
        <v>722</v>
      </c>
      <c r="B118" s="307">
        <v>23204</v>
      </c>
      <c r="C118" s="307">
        <v>200</v>
      </c>
      <c r="D118" s="307">
        <v>198</v>
      </c>
      <c r="E118" s="307">
        <v>1197</v>
      </c>
      <c r="F118" s="307">
        <v>1257</v>
      </c>
      <c r="G118" s="307">
        <v>14</v>
      </c>
      <c r="H118" s="496">
        <v>14</v>
      </c>
      <c r="I118" s="672"/>
      <c r="J118" s="215">
        <v>-58</v>
      </c>
    </row>
    <row r="119" spans="1:10" s="347" customFormat="1" ht="20.25" customHeight="1">
      <c r="A119" s="274" t="s">
        <v>723</v>
      </c>
      <c r="B119" s="307">
        <v>22942</v>
      </c>
      <c r="C119" s="307">
        <v>185</v>
      </c>
      <c r="D119" s="307">
        <v>216</v>
      </c>
      <c r="E119" s="307">
        <v>924</v>
      </c>
      <c r="F119" s="307">
        <v>1149</v>
      </c>
      <c r="G119" s="307">
        <v>3</v>
      </c>
      <c r="H119" s="496">
        <v>9</v>
      </c>
      <c r="I119" s="672"/>
      <c r="J119" s="215">
        <v>-262</v>
      </c>
    </row>
    <row r="120" spans="1:10" s="347" customFormat="1" ht="20.25" customHeight="1">
      <c r="A120" s="274" t="s">
        <v>724</v>
      </c>
      <c r="B120" s="307">
        <v>22842</v>
      </c>
      <c r="C120" s="307">
        <v>179</v>
      </c>
      <c r="D120" s="307">
        <v>209</v>
      </c>
      <c r="E120" s="307">
        <v>964</v>
      </c>
      <c r="F120" s="307">
        <v>1036</v>
      </c>
      <c r="G120" s="307">
        <v>8</v>
      </c>
      <c r="H120" s="496">
        <v>6</v>
      </c>
      <c r="I120" s="672"/>
      <c r="J120" s="215">
        <v>-100</v>
      </c>
    </row>
    <row r="121" spans="1:10" s="347" customFormat="1" ht="20.25" customHeight="1">
      <c r="A121" s="274" t="s">
        <v>725</v>
      </c>
      <c r="B121" s="307">
        <v>22557</v>
      </c>
      <c r="C121" s="307">
        <v>175</v>
      </c>
      <c r="D121" s="307">
        <v>188</v>
      </c>
      <c r="E121" s="307">
        <v>856</v>
      </c>
      <c r="F121" s="307">
        <v>1139</v>
      </c>
      <c r="G121" s="307">
        <v>11</v>
      </c>
      <c r="H121" s="496" t="s">
        <v>127</v>
      </c>
      <c r="I121" s="672"/>
      <c r="J121" s="215">
        <v>-285</v>
      </c>
    </row>
    <row r="122" spans="1:10" s="347" customFormat="1" ht="20.25" customHeight="1">
      <c r="A122" s="274" t="s">
        <v>726</v>
      </c>
      <c r="B122" s="307">
        <v>22286</v>
      </c>
      <c r="C122" s="307">
        <v>155</v>
      </c>
      <c r="D122" s="307">
        <v>218</v>
      </c>
      <c r="E122" s="307">
        <v>873</v>
      </c>
      <c r="F122" s="307">
        <v>1077</v>
      </c>
      <c r="G122" s="307">
        <v>5</v>
      </c>
      <c r="H122" s="496">
        <v>9</v>
      </c>
      <c r="I122" s="672"/>
      <c r="J122" s="215">
        <v>-271</v>
      </c>
    </row>
    <row r="123" spans="1:10" s="347" customFormat="1" ht="20.25" customHeight="1">
      <c r="A123" s="274" t="s">
        <v>727</v>
      </c>
      <c r="B123" s="307">
        <v>22083</v>
      </c>
      <c r="C123" s="307">
        <v>171</v>
      </c>
      <c r="D123" s="307">
        <v>246</v>
      </c>
      <c r="E123" s="307">
        <v>860</v>
      </c>
      <c r="F123" s="307">
        <v>999</v>
      </c>
      <c r="G123" s="307">
        <v>13</v>
      </c>
      <c r="H123" s="496">
        <v>2</v>
      </c>
      <c r="I123" s="672"/>
      <c r="J123" s="215">
        <v>-203</v>
      </c>
    </row>
    <row r="124" spans="1:10" s="347" customFormat="1" ht="20.25" customHeight="1">
      <c r="A124" s="274" t="s">
        <v>728</v>
      </c>
      <c r="B124" s="307">
        <v>21871</v>
      </c>
      <c r="C124" s="307">
        <v>158</v>
      </c>
      <c r="D124" s="307">
        <v>230</v>
      </c>
      <c r="E124" s="307">
        <v>817</v>
      </c>
      <c r="F124" s="307">
        <v>965</v>
      </c>
      <c r="G124" s="307">
        <v>8</v>
      </c>
      <c r="H124" s="496" t="s">
        <v>127</v>
      </c>
      <c r="I124" s="672"/>
      <c r="J124" s="215">
        <v>-212</v>
      </c>
    </row>
    <row r="125" spans="1:10" s="347" customFormat="1" ht="20.25" customHeight="1">
      <c r="A125" s="274" t="s">
        <v>729</v>
      </c>
      <c r="B125" s="307">
        <v>21550</v>
      </c>
      <c r="C125" s="307">
        <v>172</v>
      </c>
      <c r="D125" s="307">
        <v>236</v>
      </c>
      <c r="E125" s="307">
        <v>742</v>
      </c>
      <c r="F125" s="307">
        <v>993</v>
      </c>
      <c r="G125" s="307">
        <v>2</v>
      </c>
      <c r="H125" s="496">
        <v>8</v>
      </c>
      <c r="I125" s="672"/>
      <c r="J125" s="215">
        <v>-321</v>
      </c>
    </row>
    <row r="126" spans="1:10" s="347" customFormat="1" ht="20.25" customHeight="1">
      <c r="A126" s="274" t="s">
        <v>730</v>
      </c>
      <c r="B126" s="307">
        <v>21288</v>
      </c>
      <c r="C126" s="307">
        <v>164</v>
      </c>
      <c r="D126" s="307">
        <v>246</v>
      </c>
      <c r="E126" s="307">
        <v>801</v>
      </c>
      <c r="F126" s="307">
        <v>980</v>
      </c>
      <c r="G126" s="307">
        <v>5</v>
      </c>
      <c r="H126" s="496">
        <v>6</v>
      </c>
      <c r="I126" s="672"/>
      <c r="J126" s="215">
        <v>-262</v>
      </c>
    </row>
    <row r="127" spans="1:10" s="347" customFormat="1" ht="20.25" customHeight="1">
      <c r="A127" s="274" t="s">
        <v>950</v>
      </c>
      <c r="B127" s="307">
        <v>21033</v>
      </c>
      <c r="C127" s="307">
        <v>169</v>
      </c>
      <c r="D127" s="307">
        <v>253</v>
      </c>
      <c r="E127" s="307">
        <v>757</v>
      </c>
      <c r="F127" s="307">
        <v>967</v>
      </c>
      <c r="G127" s="307">
        <v>40</v>
      </c>
      <c r="H127" s="496">
        <v>1</v>
      </c>
      <c r="I127" s="672"/>
      <c r="J127" s="215">
        <f>C127-D127+E127-F127+G127-H127</f>
        <v>-255</v>
      </c>
    </row>
    <row r="128" spans="1:10" s="347" customFormat="1" ht="20.25" customHeight="1">
      <c r="A128" s="274" t="s">
        <v>951</v>
      </c>
      <c r="B128" s="307">
        <v>20835</v>
      </c>
      <c r="C128" s="307">
        <v>151</v>
      </c>
      <c r="D128" s="307">
        <v>238</v>
      </c>
      <c r="E128" s="307">
        <v>805</v>
      </c>
      <c r="F128" s="307">
        <v>916</v>
      </c>
      <c r="G128" s="307">
        <v>2</v>
      </c>
      <c r="H128" s="496">
        <v>2</v>
      </c>
      <c r="I128" s="672"/>
      <c r="J128" s="215">
        <f t="shared" ref="J128:J132" si="0">C128-D128+E128-F128+G128-H128</f>
        <v>-198</v>
      </c>
    </row>
    <row r="129" spans="1:10" s="347" customFormat="1" ht="20.25" customHeight="1">
      <c r="A129" s="274" t="s">
        <v>952</v>
      </c>
      <c r="B129" s="307">
        <v>20608</v>
      </c>
      <c r="C129" s="307">
        <v>125</v>
      </c>
      <c r="D129" s="307">
        <v>253</v>
      </c>
      <c r="E129" s="307">
        <v>806</v>
      </c>
      <c r="F129" s="307">
        <v>907</v>
      </c>
      <c r="G129" s="307">
        <v>5</v>
      </c>
      <c r="H129" s="496">
        <v>3</v>
      </c>
      <c r="I129" s="672"/>
      <c r="J129" s="215">
        <f t="shared" si="0"/>
        <v>-227</v>
      </c>
    </row>
    <row r="130" spans="1:10" s="347" customFormat="1" ht="20.25" customHeight="1">
      <c r="A130" s="274" t="s">
        <v>953</v>
      </c>
      <c r="B130" s="307">
        <v>20257</v>
      </c>
      <c r="C130" s="307">
        <v>123</v>
      </c>
      <c r="D130" s="307">
        <v>276</v>
      </c>
      <c r="E130" s="307">
        <v>741</v>
      </c>
      <c r="F130" s="307">
        <v>943</v>
      </c>
      <c r="G130" s="307">
        <v>6</v>
      </c>
      <c r="H130" s="673" t="s">
        <v>956</v>
      </c>
      <c r="I130" s="674"/>
      <c r="J130" s="215">
        <f>C130-D130+E130-F130+G130</f>
        <v>-349</v>
      </c>
    </row>
    <row r="131" spans="1:10" s="347" customFormat="1" ht="20.25" customHeight="1">
      <c r="A131" s="274" t="s">
        <v>954</v>
      </c>
      <c r="B131" s="307">
        <v>20000</v>
      </c>
      <c r="C131" s="307">
        <v>110</v>
      </c>
      <c r="D131" s="307">
        <v>204</v>
      </c>
      <c r="E131" s="307">
        <v>653</v>
      </c>
      <c r="F131" s="307">
        <v>812</v>
      </c>
      <c r="G131" s="307">
        <v>5</v>
      </c>
      <c r="H131" s="496">
        <v>2</v>
      </c>
      <c r="I131" s="672"/>
      <c r="J131" s="215">
        <f t="shared" si="0"/>
        <v>-250</v>
      </c>
    </row>
    <row r="132" spans="1:10" s="347" customFormat="1" ht="20.25" customHeight="1" thickBot="1">
      <c r="A132" s="275" t="s">
        <v>955</v>
      </c>
      <c r="B132" s="308">
        <v>19680</v>
      </c>
      <c r="C132" s="308">
        <v>109</v>
      </c>
      <c r="D132" s="308">
        <v>252</v>
      </c>
      <c r="E132" s="308">
        <v>667</v>
      </c>
      <c r="F132" s="308">
        <v>848</v>
      </c>
      <c r="G132" s="308">
        <v>5</v>
      </c>
      <c r="H132" s="499">
        <v>2</v>
      </c>
      <c r="I132" s="694"/>
      <c r="J132" s="215">
        <f t="shared" si="0"/>
        <v>-321</v>
      </c>
    </row>
    <row r="133" spans="1:10" ht="18" customHeight="1">
      <c r="A133" s="693" t="s">
        <v>764</v>
      </c>
      <c r="B133" s="693"/>
      <c r="C133" s="693"/>
      <c r="D133" s="693"/>
      <c r="E133" s="693"/>
      <c r="F133" s="692" t="s">
        <v>908</v>
      </c>
      <c r="G133" s="692"/>
      <c r="H133" s="692"/>
      <c r="I133" s="692"/>
      <c r="J133" s="692"/>
    </row>
  </sheetData>
  <mergeCells count="204">
    <mergeCell ref="G12:H12"/>
    <mergeCell ref="G13:H13"/>
    <mergeCell ref="G14:H14"/>
    <mergeCell ref="G15:H15"/>
    <mergeCell ref="A67:C67"/>
    <mergeCell ref="A68:A69"/>
    <mergeCell ref="B68:B69"/>
    <mergeCell ref="C68:D68"/>
    <mergeCell ref="E68:F6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34:H34"/>
    <mergeCell ref="G35:H35"/>
    <mergeCell ref="G41:H41"/>
    <mergeCell ref="G60:H60"/>
    <mergeCell ref="A2:A3"/>
    <mergeCell ref="B2:B3"/>
    <mergeCell ref="D2:F2"/>
    <mergeCell ref="G2:H2"/>
    <mergeCell ref="G3:H3"/>
    <mergeCell ref="G4:H4"/>
    <mergeCell ref="G45:H45"/>
    <mergeCell ref="G46:H46"/>
    <mergeCell ref="G47:H47"/>
    <mergeCell ref="G16:H16"/>
    <mergeCell ref="G17:H17"/>
    <mergeCell ref="G18:H18"/>
    <mergeCell ref="G19:H19"/>
    <mergeCell ref="G20:H20"/>
    <mergeCell ref="G33:H33"/>
    <mergeCell ref="G39:H39"/>
    <mergeCell ref="G42:H42"/>
    <mergeCell ref="G5:H5"/>
    <mergeCell ref="G6:H6"/>
    <mergeCell ref="G7:H7"/>
    <mergeCell ref="G8:H8"/>
    <mergeCell ref="G9:H9"/>
    <mergeCell ref="G10:H10"/>
    <mergeCell ref="G11:H11"/>
    <mergeCell ref="I2:J2"/>
    <mergeCell ref="I3:J3"/>
    <mergeCell ref="I4:J4"/>
    <mergeCell ref="I45:J45"/>
    <mergeCell ref="I46:J4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6:J26"/>
    <mergeCell ref="I33:J33"/>
    <mergeCell ref="I34:J34"/>
    <mergeCell ref="H112:I112"/>
    <mergeCell ref="J68:J69"/>
    <mergeCell ref="G65:H65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8:I88"/>
    <mergeCell ref="H89:I89"/>
    <mergeCell ref="H90:I90"/>
    <mergeCell ref="H91:I91"/>
    <mergeCell ref="H92:I92"/>
    <mergeCell ref="H83:I83"/>
    <mergeCell ref="H84:I84"/>
    <mergeCell ref="H85:I85"/>
    <mergeCell ref="H100:I100"/>
    <mergeCell ref="F133:J133"/>
    <mergeCell ref="A133:E133"/>
    <mergeCell ref="H123:I123"/>
    <mergeCell ref="H124:I124"/>
    <mergeCell ref="H125:I125"/>
    <mergeCell ref="H126:I126"/>
    <mergeCell ref="H132:I132"/>
    <mergeCell ref="H118:I118"/>
    <mergeCell ref="H119:I119"/>
    <mergeCell ref="H120:I120"/>
    <mergeCell ref="H121:I121"/>
    <mergeCell ref="H122:I122"/>
    <mergeCell ref="H113:I113"/>
    <mergeCell ref="H114:I114"/>
    <mergeCell ref="H115:I115"/>
    <mergeCell ref="H116:I116"/>
    <mergeCell ref="H117:I117"/>
    <mergeCell ref="I65:J65"/>
    <mergeCell ref="G68:I68"/>
    <mergeCell ref="G21:H21"/>
    <mergeCell ref="I21:J21"/>
    <mergeCell ref="G22:H22"/>
    <mergeCell ref="I22:J22"/>
    <mergeCell ref="G23:H23"/>
    <mergeCell ref="I23:J23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35:J35"/>
    <mergeCell ref="G30:H30"/>
    <mergeCell ref="I30:J30"/>
    <mergeCell ref="G31:H31"/>
    <mergeCell ref="I31:J31"/>
    <mergeCell ref="G32:H32"/>
    <mergeCell ref="I32:J32"/>
    <mergeCell ref="I39:J39"/>
    <mergeCell ref="G40:H40"/>
    <mergeCell ref="I40:J40"/>
    <mergeCell ref="G61:H61"/>
    <mergeCell ref="I61:J61"/>
    <mergeCell ref="G62:H62"/>
    <mergeCell ref="I62:J62"/>
    <mergeCell ref="I41:J41"/>
    <mergeCell ref="G36:H36"/>
    <mergeCell ref="I36:J36"/>
    <mergeCell ref="G37:H37"/>
    <mergeCell ref="I37:J37"/>
    <mergeCell ref="G38:H38"/>
    <mergeCell ref="I38:J38"/>
    <mergeCell ref="I42:J42"/>
    <mergeCell ref="G43:H43"/>
    <mergeCell ref="I43:J43"/>
    <mergeCell ref="H93:I93"/>
    <mergeCell ref="H94:I94"/>
    <mergeCell ref="H95:I95"/>
    <mergeCell ref="H96:I96"/>
    <mergeCell ref="G44:H44"/>
    <mergeCell ref="I44:J44"/>
    <mergeCell ref="H69:I69"/>
    <mergeCell ref="H70:I70"/>
    <mergeCell ref="I59:J59"/>
    <mergeCell ref="I48:J48"/>
    <mergeCell ref="I49:J49"/>
    <mergeCell ref="I50:J50"/>
    <mergeCell ref="I51:J51"/>
    <mergeCell ref="I53:J53"/>
    <mergeCell ref="I54:J54"/>
    <mergeCell ref="I55:J55"/>
    <mergeCell ref="I56:J56"/>
    <mergeCell ref="I52:J52"/>
    <mergeCell ref="I57:J57"/>
    <mergeCell ref="I58:J58"/>
    <mergeCell ref="I47:J47"/>
    <mergeCell ref="G48:H48"/>
    <mergeCell ref="G63:H63"/>
    <mergeCell ref="I60:J60"/>
    <mergeCell ref="I63:J63"/>
    <mergeCell ref="G64:H64"/>
    <mergeCell ref="I64:J64"/>
    <mergeCell ref="H127:I127"/>
    <mergeCell ref="H128:I128"/>
    <mergeCell ref="H129:I129"/>
    <mergeCell ref="H130:I130"/>
    <mergeCell ref="H131:I131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H86:I86"/>
    <mergeCell ref="H87:I87"/>
    <mergeCell ref="H97:I97"/>
    <mergeCell ref="H98:I98"/>
    <mergeCell ref="H99:I99"/>
    <mergeCell ref="H101:I101"/>
  </mergeCells>
  <phoneticPr fontId="4"/>
  <pageMargins left="0.78740157480314965" right="0.78740157480314965" top="0.78740157480314965" bottom="0.59055118110236227" header="0.51181102362204722" footer="0.31496062992125984"/>
  <pageSetup paperSize="9" firstPageNumber="49" orientation="portrait" useFirstPageNumber="1" r:id="rId1"/>
  <headerFooter alignWithMargins="0">
    <oddFooter>&amp;C&amp;"ＭＳ 明朝,標準"-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view="pageBreakPreview" topLeftCell="A13" zoomScaleNormal="100" zoomScaleSheetLayoutView="100" workbookViewId="0">
      <selection activeCell="L27" sqref="L27"/>
    </sheetView>
  </sheetViews>
  <sheetFormatPr defaultRowHeight="13.5"/>
  <cols>
    <col min="1" max="9" width="9" style="348"/>
    <col min="10" max="10" width="6" style="348" customWidth="1"/>
    <col min="11" max="16384" width="9" style="348"/>
  </cols>
  <sheetData>
    <row r="1" spans="1:2"/>
    <row r="2" spans="1:2">
      <c r="A2" s="400" t="s">
        <v>667</v>
      </c>
      <c r="B2" s="348">
        <v>558</v>
      </c>
    </row>
    <row r="3" spans="1:2">
      <c r="A3" s="400" t="s">
        <v>668</v>
      </c>
      <c r="B3" s="348">
        <v>-582</v>
      </c>
    </row>
    <row r="4" spans="1:2">
      <c r="A4" s="400" t="s">
        <v>669</v>
      </c>
      <c r="B4" s="348">
        <v>-1056</v>
      </c>
    </row>
    <row r="5" spans="1:2">
      <c r="A5" s="400" t="s">
        <v>670</v>
      </c>
      <c r="B5" s="348">
        <v>-17</v>
      </c>
    </row>
    <row r="6" spans="1:2">
      <c r="A6" s="400" t="s">
        <v>671</v>
      </c>
      <c r="B6" s="348">
        <v>178</v>
      </c>
    </row>
    <row r="7" spans="1:2">
      <c r="A7" s="400" t="s">
        <v>672</v>
      </c>
      <c r="B7" s="348">
        <v>309</v>
      </c>
    </row>
    <row r="8" spans="1:2">
      <c r="A8" s="400" t="s">
        <v>673</v>
      </c>
      <c r="B8" s="348">
        <v>-33</v>
      </c>
    </row>
    <row r="9" spans="1:2">
      <c r="A9" s="400" t="s">
        <v>674</v>
      </c>
      <c r="B9" s="348">
        <v>-274</v>
      </c>
    </row>
    <row r="10" spans="1:2">
      <c r="A10" s="400" t="s">
        <v>675</v>
      </c>
      <c r="B10" s="348">
        <v>-117</v>
      </c>
    </row>
    <row r="11" spans="1:2">
      <c r="A11" s="400" t="s">
        <v>1043</v>
      </c>
      <c r="B11" s="348">
        <v>-163</v>
      </c>
    </row>
    <row r="12" spans="1:2">
      <c r="A12" s="400" t="s">
        <v>1044</v>
      </c>
      <c r="B12" s="348">
        <v>-100</v>
      </c>
    </row>
    <row r="13" spans="1:2">
      <c r="A13" s="400" t="s">
        <v>1045</v>
      </c>
      <c r="B13" s="348">
        <v>-321</v>
      </c>
    </row>
    <row r="14" spans="1:2">
      <c r="A14" s="400" t="s">
        <v>1046</v>
      </c>
      <c r="B14" s="348">
        <v>-349</v>
      </c>
    </row>
    <row r="15" spans="1:2">
      <c r="A15" s="400" t="s">
        <v>1047</v>
      </c>
      <c r="B15" s="348">
        <v>-321</v>
      </c>
    </row>
    <row r="16" spans="1:2">
      <c r="A16" s="400"/>
    </row>
  </sheetData>
  <phoneticPr fontId="4"/>
  <pageMargins left="0.78740157480314965" right="0.78740157480314965" top="0.78740157480314965" bottom="0.59055118110236227" header="0.51181102362204722" footer="0.31496062992125984"/>
  <pageSetup paperSize="9" scale="95" firstPageNumber="50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view="pageBreakPreview" topLeftCell="A10" zoomScaleNormal="100" zoomScaleSheetLayoutView="100" workbookViewId="0">
      <selection activeCell="K17" sqref="K17"/>
    </sheetView>
  </sheetViews>
  <sheetFormatPr defaultRowHeight="13.5"/>
  <cols>
    <col min="1" max="1" width="11.5" style="348" customWidth="1"/>
    <col min="2" max="9" width="9.375" style="348" customWidth="1"/>
    <col min="10" max="16384" width="9" style="348"/>
  </cols>
  <sheetData>
    <row r="1" spans="1:11" ht="22.5" customHeight="1">
      <c r="A1" s="706" t="s">
        <v>957</v>
      </c>
      <c r="B1" s="706"/>
      <c r="C1" s="706"/>
      <c r="D1" s="706"/>
      <c r="E1" s="706"/>
      <c r="F1" s="344"/>
      <c r="G1" s="344"/>
      <c r="H1" s="344"/>
      <c r="I1" s="344"/>
    </row>
    <row r="2" spans="1:11" ht="22.5" customHeight="1" thickBot="1">
      <c r="A2" s="272"/>
      <c r="B2" s="272"/>
      <c r="C2" s="272"/>
      <c r="D2" s="272"/>
      <c r="E2" s="272"/>
      <c r="F2" s="425" t="s">
        <v>514</v>
      </c>
      <c r="G2" s="425"/>
      <c r="H2" s="425"/>
      <c r="I2" s="425"/>
    </row>
    <row r="3" spans="1:11" ht="14.25" customHeight="1">
      <c r="A3" s="435" t="s">
        <v>240</v>
      </c>
      <c r="B3" s="441" t="s">
        <v>906</v>
      </c>
      <c r="C3" s="703" t="s">
        <v>364</v>
      </c>
      <c r="D3" s="703"/>
      <c r="E3" s="703" t="s">
        <v>363</v>
      </c>
      <c r="F3" s="703"/>
      <c r="G3" s="703" t="s">
        <v>264</v>
      </c>
      <c r="H3" s="703"/>
      <c r="I3" s="485" t="s">
        <v>235</v>
      </c>
      <c r="J3" s="1"/>
      <c r="K3" s="381"/>
    </row>
    <row r="4" spans="1:11" ht="13.5" customHeight="1">
      <c r="A4" s="436"/>
      <c r="B4" s="438"/>
      <c r="C4" s="237" t="s">
        <v>365</v>
      </c>
      <c r="D4" s="237" t="s">
        <v>366</v>
      </c>
      <c r="E4" s="237" t="s">
        <v>367</v>
      </c>
      <c r="F4" s="237" t="s">
        <v>368</v>
      </c>
      <c r="G4" s="237" t="s">
        <v>369</v>
      </c>
      <c r="H4" s="237" t="s">
        <v>265</v>
      </c>
      <c r="I4" s="662"/>
      <c r="J4" s="1"/>
      <c r="K4" s="381">
        <v>20000</v>
      </c>
    </row>
    <row r="5" spans="1:11" ht="7.5" customHeight="1">
      <c r="A5" s="53"/>
      <c r="B5" s="303" t="s">
        <v>1030</v>
      </c>
      <c r="C5" s="303" t="s">
        <v>1030</v>
      </c>
      <c r="D5" s="303" t="s">
        <v>1030</v>
      </c>
      <c r="E5" s="303" t="s">
        <v>1030</v>
      </c>
      <c r="F5" s="303" t="s">
        <v>1030</v>
      </c>
      <c r="G5" s="303" t="s">
        <v>1041</v>
      </c>
      <c r="H5" s="303" t="s">
        <v>1041</v>
      </c>
      <c r="I5" s="306" t="s">
        <v>1030</v>
      </c>
      <c r="J5" s="1"/>
      <c r="K5" s="381"/>
    </row>
    <row r="6" spans="1:11" s="347" customFormat="1" ht="36" customHeight="1">
      <c r="A6" s="236" t="s">
        <v>457</v>
      </c>
      <c r="B6" s="223">
        <v>20086</v>
      </c>
      <c r="C6" s="223">
        <v>158</v>
      </c>
      <c r="D6" s="223">
        <v>62</v>
      </c>
      <c r="E6" s="223">
        <v>10</v>
      </c>
      <c r="F6" s="223">
        <v>20</v>
      </c>
      <c r="G6" s="223" t="s">
        <v>238</v>
      </c>
      <c r="H6" s="223" t="s">
        <v>238</v>
      </c>
      <c r="I6" s="224">
        <f>SUM(C6,E6,G6)-SUM(D6,F6,H6)</f>
        <v>86</v>
      </c>
      <c r="J6" s="46"/>
      <c r="K6" s="402">
        <f>C6-D6+E6+F6</f>
        <v>126</v>
      </c>
    </row>
    <row r="7" spans="1:11" s="347" customFormat="1" ht="36" customHeight="1">
      <c r="A7" s="274" t="s">
        <v>458</v>
      </c>
      <c r="B7" s="225">
        <v>20065</v>
      </c>
      <c r="C7" s="225">
        <v>31</v>
      </c>
      <c r="D7" s="225">
        <v>43</v>
      </c>
      <c r="E7" s="225">
        <v>13</v>
      </c>
      <c r="F7" s="225">
        <v>21</v>
      </c>
      <c r="G7" s="225" t="s">
        <v>238</v>
      </c>
      <c r="H7" s="225">
        <v>1</v>
      </c>
      <c r="I7" s="226">
        <f t="shared" ref="I7:I17" si="0">SUM(C7,E7,G7)-SUM(D7,F7,H7)</f>
        <v>-21</v>
      </c>
      <c r="J7" s="46"/>
      <c r="K7" s="402">
        <f>C7-D7+E7-F7-H7</f>
        <v>-21</v>
      </c>
    </row>
    <row r="8" spans="1:11" s="347" customFormat="1" ht="36" customHeight="1">
      <c r="A8" s="274" t="s">
        <v>459</v>
      </c>
      <c r="B8" s="225">
        <v>20014</v>
      </c>
      <c r="C8" s="225">
        <v>39</v>
      </c>
      <c r="D8" s="225">
        <v>79</v>
      </c>
      <c r="E8" s="225">
        <v>10</v>
      </c>
      <c r="F8" s="225">
        <v>21</v>
      </c>
      <c r="G8" s="225" t="s">
        <v>238</v>
      </c>
      <c r="H8" s="225" t="s">
        <v>238</v>
      </c>
      <c r="I8" s="226">
        <f t="shared" si="0"/>
        <v>-51</v>
      </c>
      <c r="J8" s="46"/>
      <c r="K8" s="402">
        <f>C8-D8+E8-F8</f>
        <v>-51</v>
      </c>
    </row>
    <row r="9" spans="1:11" s="347" customFormat="1" ht="36" customHeight="1">
      <c r="A9" s="274" t="s">
        <v>460</v>
      </c>
      <c r="B9" s="225">
        <v>19992</v>
      </c>
      <c r="C9" s="225">
        <v>45</v>
      </c>
      <c r="D9" s="225">
        <v>58</v>
      </c>
      <c r="E9" s="225">
        <v>10</v>
      </c>
      <c r="F9" s="225">
        <v>19</v>
      </c>
      <c r="G9" s="225" t="s">
        <v>238</v>
      </c>
      <c r="H9" s="225" t="s">
        <v>238</v>
      </c>
      <c r="I9" s="226">
        <f t="shared" si="0"/>
        <v>-22</v>
      </c>
      <c r="J9" s="46"/>
      <c r="K9" s="402">
        <f>C9-D9+E9-F9</f>
        <v>-22</v>
      </c>
    </row>
    <row r="10" spans="1:11" s="347" customFormat="1" ht="36" customHeight="1">
      <c r="A10" s="274" t="s">
        <v>461</v>
      </c>
      <c r="B10" s="225">
        <v>20000</v>
      </c>
      <c r="C10" s="225">
        <v>59</v>
      </c>
      <c r="D10" s="225">
        <v>36</v>
      </c>
      <c r="E10" s="225">
        <v>10</v>
      </c>
      <c r="F10" s="225">
        <v>26</v>
      </c>
      <c r="G10" s="225">
        <v>1</v>
      </c>
      <c r="H10" s="225" t="s">
        <v>238</v>
      </c>
      <c r="I10" s="226">
        <f t="shared" si="0"/>
        <v>8</v>
      </c>
      <c r="J10" s="46"/>
      <c r="K10" s="402">
        <f>C10-D10+E10-F10+G10</f>
        <v>8</v>
      </c>
    </row>
    <row r="11" spans="1:11" s="347" customFormat="1" ht="36" customHeight="1">
      <c r="A11" s="274" t="s">
        <v>462</v>
      </c>
      <c r="B11" s="225">
        <v>20025</v>
      </c>
      <c r="C11" s="225">
        <v>74</v>
      </c>
      <c r="D11" s="225">
        <v>41</v>
      </c>
      <c r="E11" s="225">
        <v>4</v>
      </c>
      <c r="F11" s="225">
        <v>12</v>
      </c>
      <c r="G11" s="225" t="s">
        <v>238</v>
      </c>
      <c r="H11" s="225" t="s">
        <v>238</v>
      </c>
      <c r="I11" s="226">
        <f t="shared" si="0"/>
        <v>25</v>
      </c>
      <c r="J11" s="46"/>
      <c r="K11" s="402">
        <f>C11-D11+E11-F11</f>
        <v>25</v>
      </c>
    </row>
    <row r="12" spans="1:11" s="347" customFormat="1" ht="36" customHeight="1">
      <c r="A12" s="274" t="s">
        <v>463</v>
      </c>
      <c r="B12" s="225">
        <v>19999</v>
      </c>
      <c r="C12" s="225">
        <v>35</v>
      </c>
      <c r="D12" s="225">
        <v>55</v>
      </c>
      <c r="E12" s="225">
        <v>12</v>
      </c>
      <c r="F12" s="225">
        <v>19</v>
      </c>
      <c r="G12" s="225" t="s">
        <v>238</v>
      </c>
      <c r="H12" s="225" t="s">
        <v>238</v>
      </c>
      <c r="I12" s="226">
        <f t="shared" si="0"/>
        <v>-27</v>
      </c>
      <c r="J12" s="46"/>
      <c r="K12" s="402">
        <f>C12-D12+E12-F12</f>
        <v>-27</v>
      </c>
    </row>
    <row r="13" spans="1:11" s="347" customFormat="1" ht="36" customHeight="1">
      <c r="A13" s="274" t="s">
        <v>378</v>
      </c>
      <c r="B13" s="225">
        <v>19995</v>
      </c>
      <c r="C13" s="225">
        <v>34</v>
      </c>
      <c r="D13" s="225">
        <v>28</v>
      </c>
      <c r="E13" s="225">
        <v>12</v>
      </c>
      <c r="F13" s="225">
        <v>22</v>
      </c>
      <c r="G13" s="225" t="s">
        <v>238</v>
      </c>
      <c r="H13" s="225" t="s">
        <v>238</v>
      </c>
      <c r="I13" s="226">
        <f t="shared" si="0"/>
        <v>-4</v>
      </c>
      <c r="J13" s="46"/>
      <c r="K13" s="402">
        <f>C13-D13+E13-F13</f>
        <v>-4</v>
      </c>
    </row>
    <row r="14" spans="1:11" s="347" customFormat="1" ht="36" customHeight="1">
      <c r="A14" s="274" t="s">
        <v>379</v>
      </c>
      <c r="B14" s="225">
        <v>19957</v>
      </c>
      <c r="C14" s="225">
        <v>28</v>
      </c>
      <c r="D14" s="225">
        <v>51</v>
      </c>
      <c r="E14" s="225">
        <v>8</v>
      </c>
      <c r="F14" s="225">
        <v>24</v>
      </c>
      <c r="G14" s="225">
        <v>1</v>
      </c>
      <c r="H14" s="225" t="s">
        <v>238</v>
      </c>
      <c r="I14" s="226">
        <f t="shared" si="0"/>
        <v>-38</v>
      </c>
      <c r="J14" s="46"/>
      <c r="K14" s="402">
        <f>C14-D14+E14-F14+G14</f>
        <v>-38</v>
      </c>
    </row>
    <row r="15" spans="1:11" s="347" customFormat="1" ht="36" customHeight="1">
      <c r="A15" s="274" t="s">
        <v>464</v>
      </c>
      <c r="B15" s="225">
        <v>19923</v>
      </c>
      <c r="C15" s="225">
        <v>20</v>
      </c>
      <c r="D15" s="225">
        <v>34</v>
      </c>
      <c r="E15" s="225">
        <v>2</v>
      </c>
      <c r="F15" s="225">
        <v>22</v>
      </c>
      <c r="G15" s="225">
        <v>1</v>
      </c>
      <c r="H15" s="225">
        <v>1</v>
      </c>
      <c r="I15" s="226">
        <f t="shared" si="0"/>
        <v>-34</v>
      </c>
      <c r="J15" s="46"/>
      <c r="K15" s="402">
        <f>C15-D15+E15-F15+G15-H15</f>
        <v>-34</v>
      </c>
    </row>
    <row r="16" spans="1:11" s="347" customFormat="1" ht="36" customHeight="1">
      <c r="A16" s="274" t="s">
        <v>465</v>
      </c>
      <c r="B16" s="225">
        <v>19884</v>
      </c>
      <c r="C16" s="225">
        <v>15</v>
      </c>
      <c r="D16" s="225">
        <v>47</v>
      </c>
      <c r="E16" s="225">
        <v>13</v>
      </c>
      <c r="F16" s="225">
        <v>22</v>
      </c>
      <c r="G16" s="225">
        <v>2</v>
      </c>
      <c r="H16" s="225" t="s">
        <v>238</v>
      </c>
      <c r="I16" s="226">
        <f>SUM(C16,E16,G16)-SUM(D16,F16,H16)</f>
        <v>-39</v>
      </c>
      <c r="J16" s="46"/>
      <c r="K16" s="402">
        <f>C16-D16+E16-F16+G16</f>
        <v>-39</v>
      </c>
    </row>
    <row r="17" spans="1:11" s="347" customFormat="1" ht="36" customHeight="1">
      <c r="A17" s="274" t="s">
        <v>466</v>
      </c>
      <c r="B17" s="225">
        <v>19680</v>
      </c>
      <c r="C17" s="225">
        <v>129</v>
      </c>
      <c r="D17" s="225">
        <v>314</v>
      </c>
      <c r="E17" s="225">
        <v>5</v>
      </c>
      <c r="F17" s="225">
        <v>24</v>
      </c>
      <c r="G17" s="225" t="s">
        <v>238</v>
      </c>
      <c r="H17" s="225" t="s">
        <v>238</v>
      </c>
      <c r="I17" s="226">
        <f t="shared" si="0"/>
        <v>-204</v>
      </c>
      <c r="J17" s="46"/>
      <c r="K17" s="402">
        <f>C17-D17+E17-F17</f>
        <v>-204</v>
      </c>
    </row>
    <row r="18" spans="1:11" s="347" customFormat="1" ht="36" customHeight="1" thickBot="1">
      <c r="A18" s="275" t="s">
        <v>239</v>
      </c>
      <c r="B18" s="222"/>
      <c r="C18" s="205">
        <f>SUM(C6:C17)</f>
        <v>667</v>
      </c>
      <c r="D18" s="205">
        <f>SUM(D6:D17)</f>
        <v>848</v>
      </c>
      <c r="E18" s="205">
        <f t="shared" ref="E18:H18" si="1">SUM(E6:E17)</f>
        <v>109</v>
      </c>
      <c r="F18" s="205">
        <f t="shared" si="1"/>
        <v>252</v>
      </c>
      <c r="G18" s="205">
        <f t="shared" si="1"/>
        <v>5</v>
      </c>
      <c r="H18" s="205">
        <f t="shared" si="1"/>
        <v>2</v>
      </c>
      <c r="I18" s="227">
        <f>SUM(I6:I17)</f>
        <v>-321</v>
      </c>
      <c r="J18" s="46"/>
      <c r="K18" s="402">
        <f>C18-D18+E18-F18+G18-H18</f>
        <v>-321</v>
      </c>
    </row>
    <row r="19" spans="1:11" ht="18" customHeight="1">
      <c r="A19" s="153"/>
      <c r="B19" s="153"/>
      <c r="C19" s="153"/>
      <c r="D19" s="153"/>
      <c r="E19" s="692" t="s">
        <v>908</v>
      </c>
      <c r="F19" s="692"/>
      <c r="G19" s="692"/>
      <c r="H19" s="692"/>
      <c r="I19" s="692"/>
    </row>
    <row r="20" spans="1:11">
      <c r="C20" s="349"/>
      <c r="D20" s="349"/>
      <c r="E20" s="349"/>
      <c r="F20" s="349"/>
      <c r="G20" s="349"/>
      <c r="H20" s="349"/>
      <c r="I20" s="349"/>
    </row>
  </sheetData>
  <mergeCells count="9">
    <mergeCell ref="A1:E1"/>
    <mergeCell ref="E19:I19"/>
    <mergeCell ref="F2:I2"/>
    <mergeCell ref="A3:A4"/>
    <mergeCell ref="I3:I4"/>
    <mergeCell ref="C3:D3"/>
    <mergeCell ref="E3:F3"/>
    <mergeCell ref="G3:H3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51" orientation="portrait" useFirstPageNumber="1" r:id="rId1"/>
  <headerFooter alignWithMargins="0">
    <oddFooter>&amp;C&amp;"ＭＳ 明朝,標準"-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view="pageBreakPreview" zoomScaleNormal="100" zoomScaleSheetLayoutView="100" workbookViewId="0">
      <selection activeCell="K27" sqref="K27"/>
    </sheetView>
  </sheetViews>
  <sheetFormatPr defaultRowHeight="13.5"/>
  <cols>
    <col min="1" max="1" width="1.5" style="348" customWidth="1"/>
    <col min="2" max="2" width="14" style="348" customWidth="1"/>
    <col min="3" max="3" width="1.5" style="348" customWidth="1"/>
    <col min="4" max="11" width="8.75" style="348" customWidth="1"/>
    <col min="12" max="16384" width="9" style="348"/>
  </cols>
  <sheetData>
    <row r="1" spans="1:11" ht="22.5" customHeight="1">
      <c r="A1" s="567" t="s">
        <v>765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ht="11.25" customHeight="1" thickBot="1">
      <c r="A2" s="288"/>
    </row>
    <row r="3" spans="1:11" ht="14.25" customHeight="1">
      <c r="A3" s="435" t="s">
        <v>766</v>
      </c>
      <c r="B3" s="414"/>
      <c r="C3" s="414"/>
      <c r="D3" s="414" t="s">
        <v>767</v>
      </c>
      <c r="E3" s="414"/>
      <c r="F3" s="414"/>
      <c r="G3" s="414"/>
      <c r="H3" s="414" t="s">
        <v>768</v>
      </c>
      <c r="I3" s="414"/>
      <c r="J3" s="414"/>
      <c r="K3" s="485"/>
    </row>
    <row r="4" spans="1:11" ht="13.5" customHeight="1">
      <c r="A4" s="436"/>
      <c r="B4" s="437"/>
      <c r="C4" s="437"/>
      <c r="D4" s="237" t="s">
        <v>468</v>
      </c>
      <c r="E4" s="237" t="s">
        <v>469</v>
      </c>
      <c r="F4" s="237" t="s">
        <v>769</v>
      </c>
      <c r="G4" s="237" t="s">
        <v>958</v>
      </c>
      <c r="H4" s="237" t="s">
        <v>467</v>
      </c>
      <c r="I4" s="237" t="s">
        <v>469</v>
      </c>
      <c r="J4" s="237" t="s">
        <v>769</v>
      </c>
      <c r="K4" s="238" t="s">
        <v>958</v>
      </c>
    </row>
    <row r="5" spans="1:11" ht="7.5" customHeight="1">
      <c r="A5" s="13"/>
      <c r="B5" s="21"/>
      <c r="C5" s="17"/>
      <c r="D5" s="303" t="s">
        <v>623</v>
      </c>
      <c r="E5" s="303" t="s">
        <v>623</v>
      </c>
      <c r="F5" s="303" t="s">
        <v>623</v>
      </c>
      <c r="G5" s="303" t="s">
        <v>623</v>
      </c>
      <c r="H5" s="303" t="s">
        <v>623</v>
      </c>
      <c r="I5" s="303" t="s">
        <v>623</v>
      </c>
      <c r="J5" s="303" t="s">
        <v>623</v>
      </c>
      <c r="K5" s="306" t="s">
        <v>623</v>
      </c>
    </row>
    <row r="6" spans="1:11" s="347" customFormat="1" ht="25.5" customHeight="1">
      <c r="A6" s="70"/>
      <c r="B6" s="325" t="s">
        <v>770</v>
      </c>
      <c r="C6" s="71"/>
      <c r="D6" s="305">
        <v>1078</v>
      </c>
      <c r="E6" s="305">
        <v>856</v>
      </c>
      <c r="F6" s="305">
        <v>801</v>
      </c>
      <c r="G6" s="305">
        <v>653</v>
      </c>
      <c r="H6" s="305">
        <v>1301</v>
      </c>
      <c r="I6" s="305">
        <v>1139</v>
      </c>
      <c r="J6" s="305">
        <v>980</v>
      </c>
      <c r="K6" s="241">
        <v>812</v>
      </c>
    </row>
    <row r="7" spans="1:11" s="347" customFormat="1" ht="34.5" customHeight="1">
      <c r="A7" s="66"/>
      <c r="B7" s="85" t="s">
        <v>771</v>
      </c>
      <c r="C7" s="68"/>
      <c r="D7" s="307">
        <v>160</v>
      </c>
      <c r="E7" s="307">
        <v>104</v>
      </c>
      <c r="F7" s="307">
        <v>116</v>
      </c>
      <c r="G7" s="307">
        <v>108</v>
      </c>
      <c r="H7" s="307">
        <v>159</v>
      </c>
      <c r="I7" s="307">
        <v>196</v>
      </c>
      <c r="J7" s="307">
        <v>119</v>
      </c>
      <c r="K7" s="239">
        <v>120</v>
      </c>
    </row>
    <row r="8" spans="1:11" s="347" customFormat="1" ht="34.5" customHeight="1">
      <c r="A8" s="66"/>
      <c r="B8" s="85" t="s">
        <v>772</v>
      </c>
      <c r="C8" s="68"/>
      <c r="D8" s="307">
        <v>918</v>
      </c>
      <c r="E8" s="307">
        <v>752</v>
      </c>
      <c r="F8" s="307">
        <v>685</v>
      </c>
      <c r="G8" s="307">
        <v>545</v>
      </c>
      <c r="H8" s="307">
        <v>1142</v>
      </c>
      <c r="I8" s="307">
        <v>943</v>
      </c>
      <c r="J8" s="307">
        <v>861</v>
      </c>
      <c r="K8" s="239">
        <v>692</v>
      </c>
    </row>
    <row r="9" spans="1:11" s="347" customFormat="1" ht="34.5" customHeight="1">
      <c r="A9" s="66"/>
      <c r="B9" s="85" t="s">
        <v>262</v>
      </c>
      <c r="C9" s="68"/>
      <c r="D9" s="307">
        <v>630</v>
      </c>
      <c r="E9" s="307">
        <v>529</v>
      </c>
      <c r="F9" s="307">
        <v>484</v>
      </c>
      <c r="G9" s="307">
        <v>397</v>
      </c>
      <c r="H9" s="307">
        <v>883</v>
      </c>
      <c r="I9" s="307">
        <v>718</v>
      </c>
      <c r="J9" s="307">
        <v>709</v>
      </c>
      <c r="K9" s="239">
        <v>538</v>
      </c>
    </row>
    <row r="10" spans="1:11" s="347" customFormat="1" ht="34.5" customHeight="1">
      <c r="A10" s="122"/>
      <c r="B10" s="326" t="s">
        <v>773</v>
      </c>
      <c r="C10" s="123"/>
      <c r="D10" s="35">
        <v>288</v>
      </c>
      <c r="E10" s="35">
        <v>223</v>
      </c>
      <c r="F10" s="35">
        <v>201</v>
      </c>
      <c r="G10" s="35">
        <v>148</v>
      </c>
      <c r="H10" s="35">
        <v>259</v>
      </c>
      <c r="I10" s="35">
        <v>225</v>
      </c>
      <c r="J10" s="35">
        <v>152</v>
      </c>
      <c r="K10" s="36">
        <v>154</v>
      </c>
    </row>
    <row r="11" spans="1:11" s="347" customFormat="1" ht="34.5" customHeight="1">
      <c r="A11" s="124"/>
      <c r="B11" s="125" t="s">
        <v>736</v>
      </c>
      <c r="C11" s="126"/>
      <c r="D11" s="127">
        <v>183</v>
      </c>
      <c r="E11" s="127">
        <v>138</v>
      </c>
      <c r="F11" s="127">
        <v>156</v>
      </c>
      <c r="G11" s="127">
        <v>93</v>
      </c>
      <c r="H11" s="127">
        <v>263</v>
      </c>
      <c r="I11" s="127">
        <v>244</v>
      </c>
      <c r="J11" s="127">
        <v>229</v>
      </c>
      <c r="K11" s="255">
        <v>202</v>
      </c>
    </row>
    <row r="12" spans="1:11" s="347" customFormat="1" ht="34.5" customHeight="1">
      <c r="A12" s="66"/>
      <c r="B12" s="85" t="s">
        <v>737</v>
      </c>
      <c r="C12" s="68"/>
      <c r="D12" s="307">
        <v>14</v>
      </c>
      <c r="E12" s="307">
        <v>10</v>
      </c>
      <c r="F12" s="307">
        <v>6</v>
      </c>
      <c r="G12" s="307">
        <v>18</v>
      </c>
      <c r="H12" s="307">
        <v>21</v>
      </c>
      <c r="I12" s="307">
        <v>7</v>
      </c>
      <c r="J12" s="307">
        <v>5</v>
      </c>
      <c r="K12" s="239">
        <v>6</v>
      </c>
    </row>
    <row r="13" spans="1:11" s="347" customFormat="1" ht="34.5" customHeight="1">
      <c r="A13" s="66"/>
      <c r="B13" s="85" t="s">
        <v>738</v>
      </c>
      <c r="C13" s="68"/>
      <c r="D13" s="307" t="s">
        <v>127</v>
      </c>
      <c r="E13" s="307">
        <v>1</v>
      </c>
      <c r="F13" s="307" t="s">
        <v>127</v>
      </c>
      <c r="G13" s="307" t="s">
        <v>127</v>
      </c>
      <c r="H13" s="307" t="s">
        <v>127</v>
      </c>
      <c r="I13" s="307">
        <v>3</v>
      </c>
      <c r="J13" s="307" t="s">
        <v>127</v>
      </c>
      <c r="K13" s="239">
        <v>1</v>
      </c>
    </row>
    <row r="14" spans="1:11" s="347" customFormat="1" ht="34.5" customHeight="1">
      <c r="A14" s="66"/>
      <c r="B14" s="85" t="s">
        <v>739</v>
      </c>
      <c r="C14" s="68"/>
      <c r="D14" s="307">
        <v>14</v>
      </c>
      <c r="E14" s="307">
        <v>6</v>
      </c>
      <c r="F14" s="307">
        <v>16</v>
      </c>
      <c r="G14" s="307">
        <v>3</v>
      </c>
      <c r="H14" s="307">
        <v>7</v>
      </c>
      <c r="I14" s="307">
        <v>13</v>
      </c>
      <c r="J14" s="307">
        <v>7</v>
      </c>
      <c r="K14" s="239">
        <v>6</v>
      </c>
    </row>
    <row r="15" spans="1:11" s="347" customFormat="1" ht="34.5" customHeight="1">
      <c r="A15" s="66"/>
      <c r="B15" s="85" t="s">
        <v>740</v>
      </c>
      <c r="C15" s="68"/>
      <c r="D15" s="307">
        <v>27</v>
      </c>
      <c r="E15" s="307">
        <v>15</v>
      </c>
      <c r="F15" s="307">
        <v>10</v>
      </c>
      <c r="G15" s="307">
        <v>6</v>
      </c>
      <c r="H15" s="307">
        <v>43</v>
      </c>
      <c r="I15" s="307">
        <v>9</v>
      </c>
      <c r="J15" s="307">
        <v>35</v>
      </c>
      <c r="K15" s="239">
        <v>12</v>
      </c>
    </row>
    <row r="16" spans="1:11" s="347" customFormat="1" ht="34.5" customHeight="1">
      <c r="A16" s="66"/>
      <c r="B16" s="85" t="s">
        <v>741</v>
      </c>
      <c r="C16" s="68"/>
      <c r="D16" s="307">
        <v>78</v>
      </c>
      <c r="E16" s="307">
        <v>43</v>
      </c>
      <c r="F16" s="307">
        <v>38</v>
      </c>
      <c r="G16" s="307">
        <v>27</v>
      </c>
      <c r="H16" s="307">
        <v>87</v>
      </c>
      <c r="I16" s="307">
        <v>59</v>
      </c>
      <c r="J16" s="307">
        <v>49</v>
      </c>
      <c r="K16" s="239">
        <v>26</v>
      </c>
    </row>
    <row r="17" spans="1:11" s="347" customFormat="1" ht="34.5" customHeight="1">
      <c r="A17" s="66"/>
      <c r="B17" s="85" t="s">
        <v>742</v>
      </c>
      <c r="C17" s="68"/>
      <c r="D17" s="307">
        <v>3</v>
      </c>
      <c r="E17" s="307">
        <v>8</v>
      </c>
      <c r="F17" s="307" t="s">
        <v>127</v>
      </c>
      <c r="G17" s="307">
        <v>2</v>
      </c>
      <c r="H17" s="307">
        <v>9</v>
      </c>
      <c r="I17" s="307">
        <v>9</v>
      </c>
      <c r="J17" s="307">
        <v>3</v>
      </c>
      <c r="K17" s="239">
        <v>7</v>
      </c>
    </row>
    <row r="18" spans="1:11" s="347" customFormat="1" ht="34.5" customHeight="1">
      <c r="A18" s="66"/>
      <c r="B18" s="85" t="s">
        <v>743</v>
      </c>
      <c r="C18" s="68"/>
      <c r="D18" s="307">
        <v>8</v>
      </c>
      <c r="E18" s="307">
        <v>6</v>
      </c>
      <c r="F18" s="307">
        <v>1</v>
      </c>
      <c r="G18" s="307">
        <v>2</v>
      </c>
      <c r="H18" s="307">
        <v>11</v>
      </c>
      <c r="I18" s="307">
        <v>3</v>
      </c>
      <c r="J18" s="307">
        <v>1</v>
      </c>
      <c r="K18" s="239">
        <v>2</v>
      </c>
    </row>
    <row r="19" spans="1:11" s="347" customFormat="1" ht="34.5" customHeight="1">
      <c r="A19" s="66"/>
      <c r="B19" s="85" t="s">
        <v>744</v>
      </c>
      <c r="C19" s="68"/>
      <c r="D19" s="307">
        <v>393</v>
      </c>
      <c r="E19" s="307">
        <v>368</v>
      </c>
      <c r="F19" s="307">
        <v>290</v>
      </c>
      <c r="G19" s="307">
        <v>269</v>
      </c>
      <c r="H19" s="307">
        <v>481</v>
      </c>
      <c r="I19" s="307">
        <v>400</v>
      </c>
      <c r="J19" s="307">
        <v>342</v>
      </c>
      <c r="K19" s="239">
        <v>308</v>
      </c>
    </row>
    <row r="20" spans="1:11" s="347" customFormat="1" ht="34.5" customHeight="1">
      <c r="A20" s="66"/>
      <c r="B20" s="85" t="s">
        <v>745</v>
      </c>
      <c r="C20" s="68"/>
      <c r="D20" s="307">
        <v>19</v>
      </c>
      <c r="E20" s="307">
        <v>15</v>
      </c>
      <c r="F20" s="307">
        <v>16</v>
      </c>
      <c r="G20" s="307">
        <v>9</v>
      </c>
      <c r="H20" s="307">
        <v>17</v>
      </c>
      <c r="I20" s="307">
        <v>19</v>
      </c>
      <c r="J20" s="307">
        <v>16</v>
      </c>
      <c r="K20" s="239">
        <v>13</v>
      </c>
    </row>
    <row r="21" spans="1:11" s="347" customFormat="1" ht="34.5" customHeight="1">
      <c r="A21" s="66"/>
      <c r="B21" s="85" t="s">
        <v>746</v>
      </c>
      <c r="C21" s="68"/>
      <c r="D21" s="307">
        <v>9</v>
      </c>
      <c r="E21" s="307">
        <v>1</v>
      </c>
      <c r="F21" s="307">
        <v>2</v>
      </c>
      <c r="G21" s="307">
        <v>4</v>
      </c>
      <c r="H21" s="307">
        <v>4</v>
      </c>
      <c r="I21" s="307">
        <v>1</v>
      </c>
      <c r="J21" s="307">
        <v>4</v>
      </c>
      <c r="K21" s="239">
        <v>5</v>
      </c>
    </row>
    <row r="22" spans="1:11" s="347" customFormat="1" ht="34.5" customHeight="1">
      <c r="A22" s="66"/>
      <c r="B22" s="85" t="s">
        <v>747</v>
      </c>
      <c r="C22" s="68"/>
      <c r="D22" s="307">
        <v>107</v>
      </c>
      <c r="E22" s="307">
        <v>75</v>
      </c>
      <c r="F22" s="307">
        <v>91</v>
      </c>
      <c r="G22" s="307">
        <v>57</v>
      </c>
      <c r="H22" s="307">
        <v>128</v>
      </c>
      <c r="I22" s="307">
        <v>98</v>
      </c>
      <c r="J22" s="307">
        <v>115</v>
      </c>
      <c r="K22" s="239">
        <v>65</v>
      </c>
    </row>
    <row r="23" spans="1:11" s="347" customFormat="1" ht="34.5" customHeight="1">
      <c r="A23" s="66"/>
      <c r="B23" s="85" t="s">
        <v>748</v>
      </c>
      <c r="C23" s="68"/>
      <c r="D23" s="307">
        <v>52</v>
      </c>
      <c r="E23" s="307">
        <v>52</v>
      </c>
      <c r="F23" s="307">
        <v>46</v>
      </c>
      <c r="G23" s="307">
        <v>45</v>
      </c>
      <c r="H23" s="307">
        <v>53</v>
      </c>
      <c r="I23" s="307">
        <v>48</v>
      </c>
      <c r="J23" s="307">
        <v>38</v>
      </c>
      <c r="K23" s="239">
        <v>26</v>
      </c>
    </row>
    <row r="24" spans="1:11" s="347" customFormat="1" ht="34.5" customHeight="1" thickBot="1">
      <c r="A24" s="67"/>
      <c r="B24" s="86" t="s">
        <v>749</v>
      </c>
      <c r="C24" s="69"/>
      <c r="D24" s="308">
        <v>11</v>
      </c>
      <c r="E24" s="308">
        <v>14</v>
      </c>
      <c r="F24" s="308">
        <v>13</v>
      </c>
      <c r="G24" s="308">
        <v>10</v>
      </c>
      <c r="H24" s="308">
        <v>18</v>
      </c>
      <c r="I24" s="308">
        <v>30</v>
      </c>
      <c r="J24" s="308">
        <v>17</v>
      </c>
      <c r="K24" s="240">
        <v>13</v>
      </c>
    </row>
    <row r="25" spans="1:11" s="347" customFormat="1" ht="18" customHeight="1">
      <c r="A25" s="342"/>
      <c r="B25" s="216" t="s">
        <v>774</v>
      </c>
      <c r="C25" s="342"/>
      <c r="D25" s="342"/>
      <c r="E25" s="342"/>
      <c r="F25" s="342"/>
      <c r="G25" s="342"/>
      <c r="H25" s="342"/>
      <c r="I25" s="342"/>
      <c r="J25" s="342"/>
      <c r="K25" s="342"/>
    </row>
    <row r="26" spans="1:11" ht="56.25" customHeight="1">
      <c r="B26" s="707" t="s">
        <v>775</v>
      </c>
      <c r="C26" s="707"/>
      <c r="D26" s="707"/>
      <c r="E26" s="707"/>
      <c r="F26" s="707"/>
      <c r="G26" s="707"/>
      <c r="H26" s="707"/>
      <c r="I26" s="707"/>
      <c r="J26" s="707"/>
      <c r="K26" s="707"/>
    </row>
    <row r="27" spans="1:11" ht="18.75" customHeight="1">
      <c r="K27" s="230" t="s">
        <v>909</v>
      </c>
    </row>
  </sheetData>
  <mergeCells count="5">
    <mergeCell ref="A1:K1"/>
    <mergeCell ref="A3:C4"/>
    <mergeCell ref="D3:G3"/>
    <mergeCell ref="H3:K3"/>
    <mergeCell ref="B26:K26"/>
  </mergeCells>
  <phoneticPr fontId="4"/>
  <pageMargins left="0.78740157480314965" right="0.78740157480314965" top="0.78740157480314965" bottom="0.59055118110236227" header="0.51181102362204722" footer="0.31496062992125984"/>
  <pageSetup paperSize="9" firstPageNumber="52" orientation="portrait" useFirstPageNumber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24</vt:i4>
      </vt:variant>
    </vt:vector>
  </HeadingPairs>
  <TitlesOfParts>
    <vt:vector size="52" baseType="lpstr">
      <vt:lpstr>5人口の推移</vt:lpstr>
      <vt:lpstr>6国勢調査(1)世帯と人口</vt:lpstr>
      <vt:lpstr>6(2)年齢別人口</vt:lpstr>
      <vt:lpstr>6(3)年齢構造指数</vt:lpstr>
      <vt:lpstr>表-年齢別人口割合の推移</vt:lpstr>
      <vt:lpstr>6(4)地域別人口及び世帯数</vt:lpstr>
      <vt:lpstr>6(5)地域別人口の推移</vt:lpstr>
      <vt:lpstr>6(6)都市計画用途地域内外別人口・6(7)人口集中地区人口</vt:lpstr>
      <vt:lpstr>6(8)人口ﾋﾟﾗﾐｯﾄ</vt:lpstr>
      <vt:lpstr>Sheet1</vt:lpstr>
      <vt:lpstr>6(9)年齢男女別人口</vt:lpstr>
      <vt:lpstr>6(10)年齢各歳男女別人口</vt:lpstr>
      <vt:lpstr>6(11)配偶関係年齢別等人口</vt:lpstr>
      <vt:lpstr>6(12)世帯の種類別世帯数等</vt:lpstr>
      <vt:lpstr>6(13)労働力状態等</vt:lpstr>
      <vt:lpstr>6(14)家族類型別一般世帯数等</vt:lpstr>
      <vt:lpstr>表-核家族世帯の構成割合</vt:lpstr>
      <vt:lpstr>表-産業別就業者数の推移等</vt:lpstr>
      <vt:lpstr>6(15)産業別、男女別15歳以上就業者数</vt:lpstr>
      <vt:lpstr>6(16)産業別､年齢別15歳以上就業者数</vt:lpstr>
      <vt:lpstr>6(17)産業､従業上の地位別15歳以上就業者数</vt:lpstr>
      <vt:lpstr>表-従業上の地位別就業者数割合</vt:lpstr>
      <vt:lpstr>6(18)年齢別､男女別就業者及び通学者</vt:lpstr>
      <vt:lpstr>6(19)住宅の所有別世帯数</vt:lpstr>
      <vt:lpstr>7住民基本台帳人口・8人口動態</vt:lpstr>
      <vt:lpstr>表-人口動態の推移</vt:lpstr>
      <vt:lpstr>9月別人口動態</vt:lpstr>
      <vt:lpstr>10道内広域生活圏別人口移動状況</vt:lpstr>
      <vt:lpstr>'10道内広域生活圏別人口移動状況'!Print_Area</vt:lpstr>
      <vt:lpstr>'5人口の推移'!Print_Area</vt:lpstr>
      <vt:lpstr>'6(10)年齢各歳男女別人口'!Print_Area</vt:lpstr>
      <vt:lpstr>'6(11)配偶関係年齢別等人口'!Print_Area</vt:lpstr>
      <vt:lpstr>'6(13)労働力状態等'!Print_Area</vt:lpstr>
      <vt:lpstr>'6(14)家族類型別一般世帯数等'!Print_Area</vt:lpstr>
      <vt:lpstr>'6(15)産業別、男女別15歳以上就業者数'!Print_Area</vt:lpstr>
      <vt:lpstr>'6(16)産業別､年齢別15歳以上就業者数'!Print_Area</vt:lpstr>
      <vt:lpstr>'6(17)産業､従業上の地位別15歳以上就業者数'!Print_Area</vt:lpstr>
      <vt:lpstr>'6(18)年齢別､男女別就業者及び通学者'!Print_Area</vt:lpstr>
      <vt:lpstr>'6(19)住宅の所有別世帯数'!Print_Area</vt:lpstr>
      <vt:lpstr>'6(2)年齢別人口'!Print_Area</vt:lpstr>
      <vt:lpstr>'6(3)年齢構造指数'!Print_Area</vt:lpstr>
      <vt:lpstr>'6(4)地域別人口及び世帯数'!Print_Area</vt:lpstr>
      <vt:lpstr>'6(5)地域別人口の推移'!Print_Area</vt:lpstr>
      <vt:lpstr>'6(6)都市計画用途地域内外別人口・6(7)人口集中地区人口'!Print_Area</vt:lpstr>
      <vt:lpstr>'6(8)人口ﾋﾟﾗﾐｯﾄ'!Print_Area</vt:lpstr>
      <vt:lpstr>'6(9)年齢男女別人口'!Print_Area</vt:lpstr>
      <vt:lpstr>'6国勢調査(1)世帯と人口'!Print_Area</vt:lpstr>
      <vt:lpstr>'7住民基本台帳人口・8人口動態'!Print_Area</vt:lpstr>
      <vt:lpstr>'9月別人口動態'!Print_Area</vt:lpstr>
      <vt:lpstr>'表-核家族世帯の構成割合'!Print_Area</vt:lpstr>
      <vt:lpstr>'表-産業別就業者数の推移等'!Print_Area</vt:lpstr>
      <vt:lpstr>'表-年齢別人口割合の推移'!Print_Area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2019-02-01T00:15:25Z</cp:lastPrinted>
  <dcterms:created xsi:type="dcterms:W3CDTF">2005-09-29T00:12:52Z</dcterms:created>
  <dcterms:modified xsi:type="dcterms:W3CDTF">2019-02-01T00:21:51Z</dcterms:modified>
</cp:coreProperties>
</file>